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nnections.xml" ContentType="application/vnd.openxmlformats-officedocument.spreadsheetml.connection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2.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naei24\8_GHGI\1_nid\AQ Consistency\"/>
    </mc:Choice>
  </mc:AlternateContent>
  <xr:revisionPtr revIDLastSave="0" documentId="13_ncr:1_{D91C4763-52BE-4A6F-9379-B8928214AB6A}" xr6:coauthVersionLast="47" xr6:coauthVersionMax="47" xr10:uidLastSave="{00000000-0000-0000-0000-000000000000}"/>
  <bookViews>
    <workbookView xWindow="54495" yWindow="0" windowWidth="26010" windowHeight="20985" activeTab="4" xr2:uid="{00000000-000D-0000-FFFF-FFFF00000000}"/>
  </bookViews>
  <sheets>
    <sheet name="QA" sheetId="21" r:id="rId1"/>
    <sheet name="SO2" sheetId="8" r:id="rId2"/>
    <sheet name="CO" sheetId="7" r:id="rId3"/>
    <sheet name="NOx" sheetId="9" r:id="rId4"/>
    <sheet name="NMVOC" sheetId="10" r:id="rId5"/>
  </sheets>
  <externalReferences>
    <externalReference r:id="rId6"/>
    <externalReference r:id="rId7"/>
    <externalReference r:id="rId8"/>
    <externalReference r:id="rId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9</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ceilings">[1]lookup!$D$1:$F$5</definedName>
    <definedName name="Emis_Checks">#REF!</definedName>
    <definedName name="Figure_numbers">[2]QA!$A$31:$B$37</definedName>
    <definedName name="labels" localSheetId="2">#REF!</definedName>
    <definedName name="labels" localSheetId="4">#REF!</definedName>
    <definedName name="labels" localSheetId="3">#REF!</definedName>
    <definedName name="labels" localSheetId="1">#REF!</definedName>
    <definedName name="labels">#REF!</definedName>
    <definedName name="NAEI_DB_data_2014">#REF!</definedName>
    <definedName name="NAEIYear">#REF!</definedName>
    <definedName name="NAEIyearID">[3]QA!$C$5</definedName>
    <definedName name="NH3_Agri_Checks">'[2]NH3 Data_and_Text'!#REF!</definedName>
    <definedName name="NH3_Agri_Emis">'[2]NH3 Data_and_Text'!$A$14:$D$55</definedName>
    <definedName name="NH3_Agri_Emis_Checks">#REF!</definedName>
    <definedName name="NH3_Chart_Title">'[2]NH3 Data_and_Text'!$B$13</definedName>
    <definedName name="NH3_Checks">'[2]NH3 Data_and_Text'!#REF!</definedName>
    <definedName name="NOx_Chart_Title">'[2]NOx Data_and_Text'!$B$13</definedName>
    <definedName name="PM10_Chart_Title">'[2]PM10 Data_and_Text'!$B$13</definedName>
    <definedName name="PM10_Checks">'[2]PM10 Data_and_Text'!#REF!</definedName>
    <definedName name="PM2.5_Chart_Title">'[2]PM2.5 Data_and_Text'!$B$12</definedName>
    <definedName name="PM2.5_Checks">'[2]PM2.5 Data_and_Text'!#REF!</definedName>
    <definedName name="Poll_Names">[2]QA!$A$23:$B$29</definedName>
    <definedName name="pollutantID">[3]QA!$C$3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O2_Chart_Title">'[2]SO2 Data_and_Text'!$B$14</definedName>
    <definedName name="SO2_Checks">'[4]SO2 Data_and_Text'!#REF!</definedName>
    <definedName name="Source">[2]QA!$A$19</definedName>
    <definedName name="VOC_Chart_Title">'[2]VOCs Data_and_Text'!$B$14</definedName>
    <definedName name="VOC_Checks">'[2]VOCs Data_and_Text'!#REF!</definedName>
    <definedName name="Year">[2]QA!$B$21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10" l="1"/>
  <c r="E31" i="10"/>
  <c r="F31" i="10" s="1"/>
  <c r="H38" i="10"/>
  <c r="E38" i="10"/>
  <c r="F38" i="10" s="1"/>
  <c r="E26" i="7"/>
  <c r="F26" i="7" s="1"/>
  <c r="H26" i="7"/>
  <c r="E24" i="8"/>
  <c r="F24" i="8" s="1"/>
  <c r="H24" i="8"/>
  <c r="E15" i="10"/>
  <c r="F15" i="10" s="1"/>
  <c r="H15" i="10"/>
  <c r="E27" i="9"/>
  <c r="F27" i="9" s="1"/>
  <c r="H27" i="9"/>
  <c r="H36" i="10"/>
  <c r="E36" i="10"/>
  <c r="F36" i="10" s="1"/>
  <c r="E35" i="10"/>
  <c r="F35" i="10" s="1"/>
  <c r="H35" i="10"/>
  <c r="E19" i="7"/>
  <c r="F19" i="7" s="1"/>
  <c r="H19" i="7"/>
  <c r="E30" i="8"/>
  <c r="F30" i="8" s="1"/>
  <c r="H30" i="8"/>
  <c r="H37" i="10"/>
  <c r="E37" i="10"/>
  <c r="F37" i="10" s="1"/>
  <c r="E15" i="7"/>
  <c r="F15" i="7" s="1"/>
  <c r="H15" i="7"/>
  <c r="H28" i="10"/>
  <c r="E28" i="10"/>
  <c r="F28" i="10" s="1"/>
  <c r="H37" i="8"/>
  <c r="E37" i="8"/>
  <c r="F37" i="8" s="1"/>
  <c r="E16" i="10"/>
  <c r="F16" i="10" s="1"/>
  <c r="H16" i="10"/>
  <c r="E16" i="9"/>
  <c r="F16" i="9" s="1"/>
  <c r="H16" i="9"/>
  <c r="E33" i="10"/>
  <c r="F33" i="10" s="1"/>
  <c r="H33" i="10"/>
  <c r="E31" i="8"/>
  <c r="F31" i="8" s="1"/>
  <c r="H31" i="8"/>
  <c r="H21" i="10"/>
  <c r="E21" i="10"/>
  <c r="F21" i="10" s="1"/>
  <c r="H34" i="8"/>
  <c r="E34" i="8"/>
  <c r="F34" i="8" s="1"/>
  <c r="E23" i="10"/>
  <c r="F23" i="10" s="1"/>
  <c r="H23" i="10"/>
  <c r="H17" i="9"/>
  <c r="E17" i="9"/>
  <c r="F17" i="9" s="1"/>
  <c r="E22" i="9"/>
  <c r="F22" i="9" s="1"/>
  <c r="H22" i="9"/>
  <c r="H20" i="10"/>
  <c r="E20" i="10"/>
  <c r="F20" i="10" s="1"/>
  <c r="H30" i="7"/>
  <c r="E30" i="7"/>
  <c r="F30" i="7" s="1"/>
  <c r="H20" i="9"/>
  <c r="E20" i="9"/>
  <c r="F20" i="9" s="1"/>
  <c r="H30" i="9"/>
  <c r="E30" i="9"/>
  <c r="F30" i="9" s="1"/>
  <c r="H24" i="10"/>
  <c r="E24" i="10"/>
  <c r="F24" i="10" s="1"/>
  <c r="E24" i="9"/>
  <c r="F24" i="9" s="1"/>
  <c r="H24" i="9"/>
  <c r="H16" i="8"/>
  <c r="E16" i="8"/>
  <c r="F16" i="8" s="1"/>
  <c r="H36" i="7"/>
  <c r="E36" i="7"/>
  <c r="F36" i="7" s="1"/>
  <c r="H39" i="10"/>
  <c r="E39" i="10"/>
  <c r="E35" i="9"/>
  <c r="F35" i="9" s="1"/>
  <c r="H35" i="9"/>
  <c r="E14" i="8"/>
  <c r="F14" i="8" s="1"/>
  <c r="H14" i="8"/>
  <c r="H33" i="9"/>
  <c r="E33" i="9"/>
  <c r="F33" i="9" s="1"/>
  <c r="H25" i="8"/>
  <c r="E25" i="8"/>
  <c r="F25" i="8" s="1"/>
  <c r="H29" i="10"/>
  <c r="E29" i="10"/>
  <c r="F29" i="10" s="1"/>
  <c r="H17" i="10"/>
  <c r="E17" i="10"/>
  <c r="F17" i="10" s="1"/>
  <c r="H29" i="7"/>
  <c r="E29" i="7"/>
  <c r="F29" i="7" s="1"/>
  <c r="H30" i="10"/>
  <c r="E30" i="10"/>
  <c r="F30" i="10" s="1"/>
  <c r="H34" i="10"/>
  <c r="E34" i="10"/>
  <c r="F34" i="10" s="1"/>
  <c r="H29" i="9"/>
  <c r="E29" i="9"/>
  <c r="F29" i="9" s="1"/>
  <c r="E28" i="7"/>
  <c r="F28" i="7" s="1"/>
  <c r="H28" i="7"/>
  <c r="E16" i="7"/>
  <c r="F16" i="7" s="1"/>
  <c r="H16" i="7"/>
  <c r="H13" i="10"/>
  <c r="E13" i="10"/>
  <c r="F13" i="10" s="1"/>
  <c r="E18" i="10"/>
  <c r="F18" i="10" s="1"/>
  <c r="H18" i="10"/>
  <c r="E28" i="9"/>
  <c r="F28" i="9" s="1"/>
  <c r="H28" i="9"/>
  <c r="H20" i="7"/>
  <c r="E20" i="7"/>
  <c r="F20" i="7" s="1"/>
  <c r="H23" i="7"/>
  <c r="E23" i="7"/>
  <c r="F23" i="7" s="1"/>
  <c r="H11" i="7"/>
  <c r="E11" i="7"/>
  <c r="F11" i="7" s="1"/>
  <c r="H14" i="7"/>
  <c r="E14" i="7"/>
  <c r="F14" i="7" s="1"/>
  <c r="H13" i="9"/>
  <c r="E13" i="9"/>
  <c r="F13" i="9" s="1"/>
  <c r="E38" i="8"/>
  <c r="F38" i="8" s="1"/>
  <c r="H38" i="8"/>
  <c r="H21" i="7"/>
  <c r="E21" i="7"/>
  <c r="F21" i="7" s="1"/>
  <c r="E22" i="10"/>
  <c r="F22" i="10" s="1"/>
  <c r="H22" i="10"/>
  <c r="E22" i="8"/>
  <c r="F22" i="8" s="1"/>
  <c r="H22" i="8"/>
  <c r="E37" i="7"/>
  <c r="F37" i="7" s="1"/>
  <c r="H37" i="7"/>
  <c r="E25" i="10"/>
  <c r="F25" i="10" s="1"/>
  <c r="H25" i="10"/>
  <c r="H19" i="10"/>
  <c r="E19" i="10"/>
  <c r="F19" i="10" s="1"/>
  <c r="E17" i="8"/>
  <c r="F17" i="8" s="1"/>
  <c r="H17" i="8"/>
  <c r="E26" i="8"/>
  <c r="F26" i="8" s="1"/>
  <c r="H26" i="8"/>
  <c r="H37" i="9"/>
  <c r="E37" i="9"/>
  <c r="F37" i="9" s="1"/>
  <c r="H18" i="8"/>
  <c r="E18" i="8"/>
  <c r="F18" i="8" s="1"/>
  <c r="H38" i="7"/>
  <c r="E38" i="7"/>
  <c r="F38" i="7" s="1"/>
  <c r="E11" i="10"/>
  <c r="F11" i="10" s="1"/>
  <c r="H11" i="10"/>
  <c r="E32" i="7"/>
  <c r="F32" i="7" s="1"/>
  <c r="H32" i="7"/>
  <c r="E34" i="7"/>
  <c r="F34" i="7" s="1"/>
  <c r="H34" i="7"/>
  <c r="H29" i="8"/>
  <c r="E29" i="8"/>
  <c r="F29" i="8" s="1"/>
  <c r="E23" i="8"/>
  <c r="F23" i="8" s="1"/>
  <c r="H23" i="8"/>
  <c r="E20" i="8"/>
  <c r="F20" i="8" s="1"/>
  <c r="H20" i="8"/>
  <c r="E23" i="9"/>
  <c r="F23" i="9" s="1"/>
  <c r="H23" i="9"/>
  <c r="E39" i="9"/>
  <c r="H39" i="9"/>
  <c r="E40" i="10"/>
  <c r="H40" i="10"/>
  <c r="E40" i="9"/>
  <c r="H40" i="9"/>
  <c r="H18" i="9"/>
  <c r="E18" i="9"/>
  <c r="F18" i="9" s="1"/>
  <c r="E15" i="9"/>
  <c r="F15" i="9" s="1"/>
  <c r="H15" i="9"/>
  <c r="H14" i="9"/>
  <c r="E14" i="9"/>
  <c r="F14" i="9" s="1"/>
  <c r="E12" i="10"/>
  <c r="F12" i="10" s="1"/>
  <c r="H12" i="10"/>
  <c r="E19" i="8"/>
  <c r="F19" i="8" s="1"/>
  <c r="H19" i="8"/>
  <c r="E14" i="10"/>
  <c r="F14" i="10" s="1"/>
  <c r="H14" i="10"/>
  <c r="E35" i="8"/>
  <c r="F35" i="8" s="1"/>
  <c r="H35" i="8"/>
  <c r="H21" i="9"/>
  <c r="E21" i="9"/>
  <c r="F21" i="9" s="1"/>
  <c r="E39" i="7"/>
  <c r="H39" i="7"/>
  <c r="H12" i="7"/>
  <c r="E12" i="7"/>
  <c r="F12" i="7" s="1"/>
  <c r="E31" i="7"/>
  <c r="F31" i="7" s="1"/>
  <c r="H31" i="7"/>
  <c r="E24" i="7"/>
  <c r="F24" i="7" s="1"/>
  <c r="H24" i="7"/>
  <c r="H33" i="7"/>
  <c r="E33" i="7"/>
  <c r="F33" i="7" s="1"/>
  <c r="E13" i="8"/>
  <c r="F13" i="8" s="1"/>
  <c r="H13" i="8"/>
  <c r="E22" i="7"/>
  <c r="F22" i="7" s="1"/>
  <c r="H22" i="7"/>
  <c r="H38" i="9"/>
  <c r="E38" i="9"/>
  <c r="F38" i="9" s="1"/>
  <c r="H11" i="9"/>
  <c r="E11" i="9"/>
  <c r="F11" i="9" s="1"/>
  <c r="H39" i="8"/>
  <c r="E39" i="8"/>
  <c r="E27" i="7"/>
  <c r="F27" i="7" s="1"/>
  <c r="H27" i="7"/>
  <c r="H25" i="7"/>
  <c r="E25" i="7"/>
  <c r="F25" i="7" s="1"/>
  <c r="H36" i="8"/>
  <c r="E36" i="8"/>
  <c r="F36" i="8" s="1"/>
  <c r="E13" i="7"/>
  <c r="F13" i="7" s="1"/>
  <c r="H13" i="7"/>
  <c r="H27" i="8"/>
  <c r="E27" i="8"/>
  <c r="H17" i="7"/>
  <c r="E17" i="7"/>
  <c r="F17" i="7" s="1"/>
  <c r="E11" i="8"/>
  <c r="F11" i="8" s="1"/>
  <c r="H11" i="8"/>
  <c r="H27" i="10"/>
  <c r="E27" i="10"/>
  <c r="F27" i="10" s="1"/>
  <c r="H32" i="9"/>
  <c r="E32" i="9"/>
  <c r="F32" i="9" s="1"/>
  <c r="E15" i="8"/>
  <c r="F15" i="8" s="1"/>
  <c r="H15" i="8"/>
  <c r="H34" i="9"/>
  <c r="E34" i="9"/>
  <c r="F34" i="9" s="1"/>
  <c r="H33" i="8"/>
  <c r="E33" i="8"/>
  <c r="F33" i="8" s="1"/>
  <c r="E35" i="7"/>
  <c r="F35" i="7" s="1"/>
  <c r="H35" i="7"/>
  <c r="H12" i="9"/>
  <c r="E12" i="9"/>
  <c r="F12" i="9" s="1"/>
  <c r="E40" i="7"/>
  <c r="F40" i="7" s="1"/>
  <c r="H40" i="7"/>
  <c r="H26" i="9"/>
  <c r="E26" i="9"/>
  <c r="F26" i="9" s="1"/>
  <c r="H31" i="9"/>
  <c r="E31" i="9"/>
  <c r="F31" i="9" s="1"/>
  <c r="H32" i="8"/>
  <c r="E32" i="8"/>
  <c r="F32" i="8" s="1"/>
  <c r="H25" i="9"/>
  <c r="E25" i="9"/>
  <c r="F25" i="9" s="1"/>
  <c r="H40" i="8"/>
  <c r="E40" i="8"/>
  <c r="F40" i="8" s="1"/>
  <c r="E18" i="7"/>
  <c r="F18" i="7" s="1"/>
  <c r="H18" i="7"/>
  <c r="E32" i="10"/>
  <c r="F32" i="10" s="1"/>
  <c r="H32" i="10"/>
  <c r="E28" i="8"/>
  <c r="F28" i="8" s="1"/>
  <c r="H28" i="8"/>
  <c r="E36" i="9"/>
  <c r="F36" i="9" s="1"/>
  <c r="H36" i="9"/>
  <c r="E21" i="8"/>
  <c r="F21" i="8" s="1"/>
  <c r="H21" i="8"/>
  <c r="E19" i="9"/>
  <c r="F19" i="9" s="1"/>
  <c r="H19" i="9"/>
  <c r="H26" i="10"/>
  <c r="E26" i="10"/>
  <c r="F26" i="10" s="1"/>
  <c r="E12" i="8"/>
  <c r="F12" i="8" s="1"/>
  <c r="H12" i="8"/>
  <c r="I20" i="10" l="1"/>
  <c r="I26" i="10"/>
  <c r="I33" i="10"/>
  <c r="I27" i="10"/>
  <c r="I19" i="10"/>
  <c r="I34" i="10"/>
  <c r="I15" i="10"/>
  <c r="I25" i="10"/>
  <c r="I18" i="10"/>
  <c r="I37" i="10"/>
  <c r="I36" i="10"/>
  <c r="I30" i="10"/>
  <c r="I24" i="10"/>
  <c r="I14" i="10"/>
  <c r="I23" i="10"/>
  <c r="I16" i="10"/>
  <c r="I13" i="10"/>
  <c r="I31" i="10"/>
  <c r="I17" i="10"/>
  <c r="I35" i="10"/>
  <c r="I32" i="10"/>
  <c r="I22" i="10"/>
  <c r="I38" i="10"/>
  <c r="I12" i="10"/>
  <c r="I29" i="10"/>
  <c r="I21" i="10"/>
  <c r="I28" i="10"/>
  <c r="I11" i="10"/>
  <c r="I27" i="9"/>
  <c r="I29" i="9"/>
  <c r="I28" i="9"/>
  <c r="I24" i="9"/>
  <c r="I33" i="9"/>
  <c r="I16" i="9"/>
  <c r="I15" i="9"/>
  <c r="I23" i="9"/>
  <c r="I21" i="9"/>
  <c r="I25" i="9"/>
  <c r="I13" i="9"/>
  <c r="I17" i="9"/>
  <c r="I36" i="9"/>
  <c r="I35" i="9"/>
  <c r="I19" i="9"/>
  <c r="I14" i="9"/>
  <c r="I18" i="9"/>
  <c r="I30" i="9"/>
  <c r="I22" i="9"/>
  <c r="I12" i="9"/>
  <c r="I31" i="9"/>
  <c r="I20" i="9"/>
  <c r="I34" i="9"/>
  <c r="I37" i="9"/>
  <c r="I32" i="9"/>
  <c r="I26" i="9"/>
  <c r="I38" i="9"/>
  <c r="I11" i="9"/>
  <c r="I17" i="8"/>
  <c r="I16" i="8"/>
  <c r="I13" i="8"/>
  <c r="I38" i="8"/>
  <c r="I40" i="8"/>
  <c r="I21" i="8"/>
  <c r="I35" i="8"/>
  <c r="I20" i="8"/>
  <c r="I18" i="8"/>
  <c r="I28" i="8"/>
  <c r="I37" i="8"/>
  <c r="I12" i="8"/>
  <c r="I15" i="8"/>
  <c r="I26" i="8"/>
  <c r="I31" i="8"/>
  <c r="I36" i="8"/>
  <c r="I25" i="8"/>
  <c r="I14" i="8"/>
  <c r="I30" i="8"/>
  <c r="I24" i="8"/>
  <c r="I23" i="8"/>
  <c r="I32" i="8"/>
  <c r="I33" i="8"/>
  <c r="I19" i="8"/>
  <c r="I22" i="8"/>
  <c r="I29" i="8"/>
  <c r="I34" i="8"/>
  <c r="I11" i="8"/>
  <c r="I21" i="7"/>
  <c r="I25" i="7"/>
  <c r="I18" i="7"/>
  <c r="I40" i="7"/>
  <c r="I22" i="7"/>
  <c r="I20" i="7"/>
  <c r="I35" i="7"/>
  <c r="I27" i="7"/>
  <c r="I33" i="7"/>
  <c r="I38" i="7"/>
  <c r="I15" i="7"/>
  <c r="I24" i="7"/>
  <c r="I37" i="7"/>
  <c r="I26" i="7"/>
  <c r="I32" i="7"/>
  <c r="I19" i="7"/>
  <c r="I31" i="7"/>
  <c r="I16" i="7"/>
  <c r="I13" i="7"/>
  <c r="I28" i="7"/>
  <c r="I17" i="7"/>
  <c r="I14" i="7"/>
  <c r="I29" i="7"/>
  <c r="I34" i="7"/>
  <c r="I12" i="7"/>
  <c r="I23" i="7"/>
  <c r="I36" i="7"/>
  <c r="I30" i="7"/>
  <c r="I11"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Q_Consistency_Data" description="Connection to the 'AQ_Consistency_Data' query in the workbook." type="5" refreshedVersion="8" background="1" saveData="1">
    <dbPr connection="Provider=Microsoft.Mashup.OleDb.1;Data Source=$Workbook$;Location=AQ_Consistency_Data;Extended Properties=&quot;&quot;" command="SELECT * FROM [AQ_Consistency_Data]"/>
  </connection>
</connections>
</file>

<file path=xl/sharedStrings.xml><?xml version="1.0" encoding="utf-8"?>
<sst xmlns="http://schemas.openxmlformats.org/spreadsheetml/2006/main" count="407" uniqueCount="109">
  <si>
    <t>(1) Emissions reported in GHG inventory minus emissions reported in NEC/CLRTAP inventory</t>
  </si>
  <si>
    <t>(2) Difference in kt divided by emissions reported in GHG inventory</t>
  </si>
  <si>
    <t>(3) Data to be reported up to one decimal point for kt and % values</t>
  </si>
  <si>
    <t xml:space="preserve">EMISSION CATEGORIES </t>
  </si>
  <si>
    <t xml:space="preserve">Absolute difference in kt (1) </t>
  </si>
  <si>
    <t xml:space="preserve">Relative difference in % (2) </t>
  </si>
  <si>
    <t>Explanations for differences</t>
  </si>
  <si>
    <t xml:space="preserve">Total (Net Emissions) </t>
  </si>
  <si>
    <t xml:space="preserve">1. Energy </t>
  </si>
  <si>
    <t xml:space="preserve">2. Industrial processes and product use </t>
  </si>
  <si>
    <t>3. Agriculture</t>
  </si>
  <si>
    <t>5. Waste</t>
  </si>
  <si>
    <t>6. Other</t>
  </si>
  <si>
    <t>Absolute difference in kt (1) 2</t>
  </si>
  <si>
    <t>Relative difference in % (2) 3</t>
  </si>
  <si>
    <t xml:space="preserve">       1. Energy industries </t>
  </si>
  <si>
    <t xml:space="preserve">       2. Manufacturing industries and construction </t>
  </si>
  <si>
    <t xml:space="preserve">       3. Transport </t>
  </si>
  <si>
    <t xml:space="preserve">       4. Other sectors </t>
  </si>
  <si>
    <t xml:space="preserve">       5. Other </t>
  </si>
  <si>
    <t xml:space="preserve">       1. Solid fuels </t>
  </si>
  <si>
    <t xml:space="preserve">       2. Oil and natural gas and other emissions from energy production</t>
  </si>
  <si>
    <t xml:space="preserve">  A. Fuel combustion (sectoral approach) </t>
  </si>
  <si>
    <t xml:space="preserve">  B. Fugitive emissions from fuels </t>
  </si>
  <si>
    <t xml:space="preserve">  A. Mineral industry</t>
  </si>
  <si>
    <t xml:space="preserve">  B. Chemical industry</t>
  </si>
  <si>
    <t xml:space="preserve">  C. Metal industry</t>
  </si>
  <si>
    <t xml:space="preserve">  D. Non-energy products from fuels and solvent use</t>
  </si>
  <si>
    <t xml:space="preserve">  G. Other product manufacture and use</t>
  </si>
  <si>
    <t xml:space="preserve">  H. Other</t>
  </si>
  <si>
    <t xml:space="preserve">  B. Manure management</t>
  </si>
  <si>
    <t xml:space="preserve">  D. Agricultural soils</t>
  </si>
  <si>
    <t xml:space="preserve">  F. Field burning of agricultural residues</t>
  </si>
  <si>
    <t xml:space="preserve">  J. Other</t>
  </si>
  <si>
    <t xml:space="preserve">  A. Solid waste disposal</t>
  </si>
  <si>
    <t xml:space="preserve">  B. Biological treatment of solid waste</t>
  </si>
  <si>
    <t xml:space="preserve">  C. Incineration and open burning of waste</t>
  </si>
  <si>
    <t xml:space="preserve">  D. Wastewater treatment and discharge</t>
  </si>
  <si>
    <t xml:space="preserve">  E. Other</t>
  </si>
  <si>
    <t>Pollutant:</t>
  </si>
  <si>
    <t>Pollutant</t>
  </si>
  <si>
    <t xml:space="preserve">Emissions in greenhouse gas (GHG) inventory (in kt) </t>
  </si>
  <si>
    <t>Emissions reported in the UNECE Convention on Long-range Transboundary Air Pollution (CLRTAP) inventory (in kt)</t>
  </si>
  <si>
    <t>Member State:</t>
  </si>
  <si>
    <t>Reporting year:</t>
  </si>
  <si>
    <t>1.Member States shall report textual information on the results of the checks referred to in Article 7(1)(m)(i) of Regulation (EU) No 525/2013 and on the consistency of the data pursuant to Article 7(1)(b) of Regulation (EU) No 525/2013 including: 
     (a) a brief assessment whether the emissions estimates of carbon monoxide (CO), sulphur dioxide (SO2), nitrogen oxides (NOx) and volatile organic compounds, in inventories submitted by the Member State under Directive 2001/81/EC of the European Parliament and of the Council (1) and under the UNECE Convention on Long-range Transboundary Air Pollution are consistent with the corresponding emission estimates in greenhouse gas inventories under Regulation (EU) No 525/2013. 
     (b) the submission dates of the reports under Directive 2001/81/EC and under the UNECE Convention on Long-range Transboundary Air Pollution that were compared with the inventory submission under Regulation (EU) No 525/2013. 
2.Where the checks referred to in paragraph 1 of this Article result in differences of more than +/–5 % between the total emissions excluding Land Use, Land-Use Change and Forestry (LULUCF) for a particular air pollutant reported under Regulation (EU) No 525/2013 and respectively under Directive 2001/81/EC or the UNECE Convention on Long- range Transboundary Air Pollution for the year X-2, the Member State concerned shall report in accordance with the tabular format set out in Annex II to this Regulation in addition to the textual information pursuant to paragraph 1 of this Article for that air pollutant. 11.7.2014 L 203/26 Official Journal of the European Union EN (1)Directive 2001/81/EC of the European Parliament and of the Council of 23 October 2001 on national emission ceilings for certain atmospheric pollutants (OJ L 309, 27.11.2001, p. 22).
3.Member States may report only textual information if the difference of more than +/– 5 % referred to in paragraph 2 derives from correction of data errors, differences in geographical coverage or in scope of application in between the respective legal instruments.</t>
  </si>
  <si>
    <t xml:space="preserve">Implementing Regulation Article 7: Reporting on consistency of the reported data on air pollutants </t>
  </si>
  <si>
    <t>NOx</t>
  </si>
  <si>
    <t>NMVOC</t>
  </si>
  <si>
    <t>SO2</t>
  </si>
  <si>
    <t>CO</t>
  </si>
  <si>
    <t>GB</t>
  </si>
  <si>
    <t>Difference in aviation - inclusion of TOL/cruise</t>
  </si>
  <si>
    <t>Overall difference is coverage of aviation emissions</t>
  </si>
  <si>
    <t>Emissions from lubricant use allocated to 2D under GHGI</t>
  </si>
  <si>
    <t>Difference in allocation of emissions from combustion for ammonia production and solvent and oil recovery</t>
  </si>
  <si>
    <t>Difference in allocation of emissions from solvent and oil recovery</t>
  </si>
  <si>
    <t>Other accidental fires reported as waste incineration in GHG submission.</t>
  </si>
  <si>
    <t>Accidental fires reported under waste incineration for GHGI and 5E for AQ reporting</t>
  </si>
  <si>
    <t>Difference in total is due to aviation reporting differences.</t>
  </si>
  <si>
    <t>See comments for individual energy sectors</t>
  </si>
  <si>
    <t>See comments for individual agriculture sectors</t>
  </si>
  <si>
    <t>See comments for individual waste sectors</t>
  </si>
  <si>
    <t>See comments for individual fuel combustion sectors</t>
  </si>
  <si>
    <t>See comments for individual IPPU sectors</t>
  </si>
  <si>
    <t>Sinter production and combustion within Iron and Steel plants allocated to 2C in GHGI and 1A2 for AQ inventory</t>
  </si>
  <si>
    <t>Bonfire night and other accidental fires reported as waste incineration in the GHG submission</t>
  </si>
  <si>
    <t>Sinter production, and iron and steel combustion processes are reported under 2C for GHGI and 1A2 for AQ reporting.</t>
  </si>
  <si>
    <t>Sinter production, iron and steel (combustion) and ammonia production (combustion) reported under IPPU in GHGI and 1A under AQ reporting</t>
  </si>
  <si>
    <t>Sinter production, and iron and steel (combustion) reported under 2C for GHGI and 1A2 for AQ reporting</t>
  </si>
  <si>
    <t xml:space="preserve">Emissions reported under NECR (in kt) </t>
  </si>
  <si>
    <t>Date:</t>
  </si>
  <si>
    <t>Notes:</t>
  </si>
  <si>
    <t xml:space="preserve">QA Checks: </t>
  </si>
  <si>
    <t>By</t>
  </si>
  <si>
    <t>Verified</t>
  </si>
  <si>
    <t>Source:</t>
  </si>
  <si>
    <t>NAEI Ref:</t>
  </si>
  <si>
    <t>Author:</t>
  </si>
  <si>
    <t>The tables presented in this file display a comparison between UK GHG and AQ reporting</t>
  </si>
  <si>
    <t>requirements for indirect GHGs (SO2, CO, NOx, NMVOC)</t>
  </si>
  <si>
    <t>Comparison versus the AQ NECR/CLRTAP Submission</t>
  </si>
  <si>
    <t>Internal consistency check versus the NAEI Database</t>
  </si>
  <si>
    <t>Megan Elliott</t>
  </si>
  <si>
    <t>(1) Emissions reported in GHG inventory minus emissions reported in NECR/CLRTAP inventory</t>
  </si>
  <si>
    <t>Coverage of aviation, and lubricants are reported under 1A3 under NECR, but 2D under IPCC</t>
  </si>
  <si>
    <t>IPCC reallocations from 1A2 in NECR - Ammonia production and combustion 2B1, combustion in Iron and Steel plants 2C1b, Sinter production 2C1d, Industrial engines 2D1.</t>
  </si>
  <si>
    <t>Fireworks are assigned to 2G for NEC and 5C2.2b for IPCC, Emissions from lubricant use allocated to 2G under NECR and 2D under GHGI</t>
  </si>
  <si>
    <t>Fireworks are assigned to 2G for NECR and 5C2.2b for IPCC</t>
  </si>
  <si>
    <t>Sinter production reported in 1A2a in NECR but 2C1d in IPCC, OPG combustion classified in NECR as 1A2c, but IPCC as 2B8g, Blast furnaces reported in 1A2a in NECR, but 2C1b in IPCC</t>
  </si>
  <si>
    <t>OPG combustion classified in NECR as 1A2c, but IPCC as 2B8g</t>
  </si>
  <si>
    <t>Sinter production reported in 1A2a in NECR but 2C1d in IPCC, blast furnaces reported in 1A2a for NECR, but 2C1b for IPCC</t>
  </si>
  <si>
    <t>Fireworks are assigned to 2G in NECR but 5C2.2b in IPCC</t>
  </si>
  <si>
    <t>Sinter production, iron and steel (combustion), chemicals (combustion), and ammonia production (combustion) reported under IPPU for IPCC reporting and 1A2 under NECR reporting.</t>
  </si>
  <si>
    <t>Emissions from chemicals (combustion) and combustion for ammonia production are reported in 1A2 for the NECR.</t>
  </si>
  <si>
    <t>Non-agriculture livestock - horses wastes and professional horses wastes are reported in 6 for NECR and 3B for IPCC</t>
  </si>
  <si>
    <t>Domestic and professional horse emissions are reported in 6 for NECR and 3D for IPCC</t>
  </si>
  <si>
    <t>Non-agriculture livestock - horses wastes and professional horses wastes are reported in 6 for NECR and 3B/D for IPCC</t>
  </si>
  <si>
    <t>Non-agriculture livestock - horses wastes and professional horses wastes are reported in 6 for NECR, but 3B for IPCC</t>
  </si>
  <si>
    <t>Accidental fires reported under waste incineration for GHGI and 5E for AQ reporting. Garden waste used on bonfires is captured in 1A4bi in IPCC, but 5C2 in NECR.</t>
  </si>
  <si>
    <t>Garden waste used on bonfires is captured in 1A4bi in IPCC, but 5C2 in NECR.</t>
  </si>
  <si>
    <t>Fireworks and other accidental fires reported as waste incineration in GHG submission. Fireworks reported in 2G for NECR, accidental fires reported under 5E for NECR. Garden waste used on bonfires is captured in 1A4bi in IPCC, but 5C2 in NECR.</t>
  </si>
  <si>
    <t>UK Greenhouse Gas Inventory 1990-2024</t>
  </si>
  <si>
    <t>Submission 2026</t>
  </si>
  <si>
    <t>ME 10/02/2026</t>
  </si>
  <si>
    <t>Fireworks are assigned to 2G for NECR and 5C2.2b for IPCC.</t>
  </si>
  <si>
    <t xml:space="preserve">Bonfire night, fireworks and other accidental fires reported as waste incineration in the GHG submission. Fireworks reported in 2G for NECR. </t>
  </si>
  <si>
    <t>This spreadsheet is the Copyright of DESNZ and has been prepared by Ricardo Energy &amp; Environment, a trading name of Ricardo-AEA  Ltd under contract “Provision Of The National Atmospheric Emissions Inventory” signed 8th January 2025. The contents of this spreadsheet may not be reproduced, in whole or in part, nor passed to any organisation or person without the specific prior written permission of DESNZ. Ricardo Energy &amp; Environment accepts no liability whatsoever to any third party for any loss or damage arising from any interpretation or use of the information contained in this spreadsheet, or reliance on any views expressed therein, other than the liability that is agreed in the said contract.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</si>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</sst>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5" formatCode="#,##0.0"/>
    <numFmt numFmtId="166" formatCode="0.0%"/>
    <numFmt numFmtId="169" formatCode="#,##0.000"/>
    <numFmt numFmtId="173" formatCode="0.0"/>
  </numFmts>
  <fonts count="26"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16"/>
      <color theme="1"/>
      <name val="Calibri"/>
      <family val="2"/>
      <scheme val="minor"/>
    </font>
    <font>
      <sz val="11"/>
      <color rgb="FFFF0000"/>
      <name val="Calibri"/>
      <family val="2"/>
      <scheme val="minor"/>
    </font>
    <font>
      <sz val="10"/>
      <name val="Arial"/>
      <family val="2"/>
    </font>
    <font>
      <sz val="8"/>
      <name val="Verdana"/>
      <family val="2"/>
    </font>
    <font>
      <sz val="11"/>
      <name val="Calibri"/>
      <family val="2"/>
      <scheme val="minor"/>
    </font>
    <font>
      <sz val="10"/>
      <name val="Arial"/>
      <family val="2"/>
    </font>
    <font>
      <sz val="10"/>
      <color theme="1"/>
      <name val="Calibri"/>
      <family val="2"/>
      <scheme val="minor"/>
    </font>
    <font>
      <b/>
      <sz val="10"/>
      <color theme="1"/>
      <name val="Calibri"/>
      <family val="2"/>
      <scheme val="minor"/>
    </font>
    <font>
      <b/>
      <sz val="10"/>
      <color theme="6" tint="-0.499984740745262"/>
      <name val="Calibri"/>
      <family val="2"/>
      <scheme val="minor"/>
    </font>
    <font>
      <b/>
      <sz val="10"/>
      <color theme="5"/>
      <name val="Calibri"/>
      <family val="2"/>
      <scheme val="minor"/>
    </font>
    <font>
      <sz val="10"/>
      <color rgb="FF9C0006"/>
      <name val="Calibri"/>
      <family val="2"/>
      <scheme val="minor"/>
    </font>
    <font>
      <sz val="10"/>
      <color rgb="FF006100"/>
      <name val="Calibri"/>
      <family val="2"/>
      <scheme val="minor"/>
    </font>
    <font>
      <sz val="10"/>
      <color rgb="FF9C6500"/>
      <name val="Calibri"/>
      <family val="2"/>
      <scheme val="minor"/>
    </font>
    <font>
      <sz val="10"/>
      <name val="Calibri"/>
      <family val="2"/>
      <scheme val="minor"/>
    </font>
    <font>
      <sz val="10"/>
      <color theme="8" tint="-0.24994659260841701"/>
      <name val="Calibri"/>
      <family val="2"/>
      <scheme val="minor"/>
    </font>
    <font>
      <b/>
      <sz val="11"/>
      <name val="Calibri"/>
      <family val="2"/>
      <scheme val="minor"/>
    </font>
    <font>
      <sz val="20"/>
      <color theme="7"/>
      <name val="Calibri"/>
      <family val="2"/>
      <scheme val="minor"/>
    </font>
    <font>
      <sz val="16"/>
      <color theme="7"/>
      <name val="Calibri"/>
      <family val="2"/>
      <scheme val="minor"/>
    </font>
    <font>
      <b/>
      <sz val="12"/>
      <color theme="7"/>
      <name val="Calibri"/>
      <family val="2"/>
      <scheme val="minor"/>
    </font>
    <font>
      <u/>
      <sz val="10"/>
      <color theme="10"/>
      <name val="Calibri"/>
      <family val="2"/>
      <scheme val="minor"/>
    </font>
    <font>
      <b/>
      <sz val="14"/>
      <name val="Arial"/>
      <family val="2"/>
    </font>
    <font>
      <b/>
      <sz val="11"/>
      <name val="Arial"/>
      <family val="2"/>
    </font>
  </fonts>
  <fills count="1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theme="5" tint="0.59996337778862885"/>
        <bgColor indexed="64"/>
      </patternFill>
    </fill>
    <fill>
      <patternFill patternType="solid">
        <fgColor theme="9" tint="0.59996337778862885"/>
        <bgColor indexed="64"/>
      </patternFill>
    </fill>
    <fill>
      <patternFill patternType="solid">
        <fgColor theme="9" tint="-0.24994659260841701"/>
        <bgColor indexed="64"/>
      </patternFill>
    </fill>
    <fill>
      <patternFill patternType="solid">
        <fgColor theme="0" tint="-0.14996795556505021"/>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8">
    <xf numFmtId="0" fontId="0" fillId="0" borderId="0"/>
    <xf numFmtId="9" fontId="2" fillId="0" borderId="0" applyFont="0" applyFill="0" applyBorder="0" applyAlignment="0" applyProtection="0"/>
    <xf numFmtId="0" fontId="7" fillId="0" borderId="0"/>
    <xf numFmtId="0" fontId="6" fillId="0" borderId="0"/>
    <xf numFmtId="0" fontId="9" fillId="0" borderId="0"/>
    <xf numFmtId="0" fontId="6" fillId="0" borderId="0"/>
    <xf numFmtId="0" fontId="10" fillId="0" borderId="0"/>
    <xf numFmtId="0" fontId="20" fillId="0" borderId="0" applyNumberFormat="0" applyFill="0" applyBorder="0" applyAlignment="0"/>
    <xf numFmtId="0" fontId="21" fillId="0" borderId="0" applyNumberFormat="0" applyFill="0" applyBorder="0" applyAlignment="0"/>
    <xf numFmtId="0" fontId="22" fillId="0" borderId="0" applyNumberFormat="0" applyFill="0" applyBorder="0" applyAlignment="0"/>
    <xf numFmtId="0" fontId="19" fillId="0" borderId="0" applyNumberFormat="0" applyFill="0" applyBorder="0" applyAlignment="0"/>
    <xf numFmtId="0" fontId="15" fillId="6" borderId="0" applyNumberFormat="0" applyBorder="0" applyAlignment="0" applyProtection="0"/>
    <xf numFmtId="0" fontId="14" fillId="7" borderId="0" applyNumberFormat="0" applyBorder="0" applyAlignment="0" applyProtection="0"/>
    <xf numFmtId="0" fontId="16" fillId="8" borderId="0" applyNumberFormat="0" applyBorder="0" applyAlignment="0" applyProtection="0"/>
    <xf numFmtId="0" fontId="17" fillId="11" borderId="0" applyNumberFormat="0" applyFont="0" applyBorder="0" applyAlignment="0">
      <protection locked="0"/>
    </xf>
    <xf numFmtId="0" fontId="17" fillId="5" borderId="0" applyNumberFormat="0" applyFont="0" applyBorder="0" applyAlignment="0"/>
    <xf numFmtId="0" fontId="17" fillId="12" borderId="0" applyNumberFormat="0" applyFont="0" applyBorder="0" applyAlignment="0"/>
    <xf numFmtId="0" fontId="17" fillId="10" borderId="0" applyNumberFormat="0" applyFont="0" applyBorder="0" applyAlignment="0"/>
    <xf numFmtId="0" fontId="12" fillId="13" borderId="0" applyNumberFormat="0" applyBorder="0" applyAlignment="0"/>
    <xf numFmtId="0" fontId="13" fillId="16" borderId="0" applyNumberFormat="0" applyBorder="0" applyAlignment="0"/>
    <xf numFmtId="0" fontId="10" fillId="9" borderId="10" applyNumberFormat="0" applyAlignment="0" applyProtection="0"/>
    <xf numFmtId="0" fontId="18" fillId="2" borderId="0" applyNumberFormat="0" applyBorder="0" applyAlignment="0"/>
    <xf numFmtId="0" fontId="11" fillId="0" borderId="0" applyNumberFormat="0" applyFill="0" applyBorder="0" applyAlignment="0"/>
    <xf numFmtId="0" fontId="10" fillId="14" borderId="0" applyNumberFormat="0" applyFont="0" applyBorder="0" applyAlignment="0"/>
    <xf numFmtId="0" fontId="10" fillId="15" borderId="0" applyNumberFormat="0" applyFont="0" applyBorder="0" applyAlignment="0"/>
    <xf numFmtId="0" fontId="6" fillId="17" borderId="0" applyNumberFormat="0" applyAlignment="0">
      <alignment horizontal="center" wrapText="1"/>
    </xf>
    <xf numFmtId="0" fontId="23" fillId="0" borderId="0" applyNumberFormat="0" applyFill="0" applyBorder="0" applyAlignment="0" applyProtection="0"/>
    <xf numFmtId="9" fontId="10" fillId="0" borderId="0" applyFont="0" applyFill="0" applyBorder="0" applyAlignment="0" applyProtection="0"/>
  </cellStyleXfs>
  <cellXfs count="80">
    <xf numFmtId="0" fontId="0" fillId="0" borderId="0" xfId="0"/>
    <xf numFmtId="0" fontId="0" fillId="2" borderId="0" xfId="0" applyFill="1"/>
    <xf numFmtId="0" fontId="1" fillId="2" borderId="2" xfId="0" applyFont="1" applyFill="1" applyBorder="1"/>
    <xf numFmtId="0" fontId="0" fillId="2" borderId="1" xfId="0" applyFill="1" applyBorder="1"/>
    <xf numFmtId="0" fontId="0" fillId="2" borderId="2" xfId="0" applyFill="1" applyBorder="1"/>
    <xf numFmtId="0" fontId="0" fillId="2" borderId="2" xfId="0" applyFill="1" applyBorder="1" applyAlignment="1">
      <alignment horizontal="left"/>
    </xf>
    <xf numFmtId="0" fontId="0" fillId="2" borderId="2" xfId="0" applyFill="1" applyBorder="1" applyAlignment="1">
      <alignment horizontal="left" wrapText="1"/>
    </xf>
    <xf numFmtId="0" fontId="1" fillId="2" borderId="6" xfId="0" applyFont="1" applyFill="1" applyBorder="1"/>
    <xf numFmtId="0" fontId="0" fillId="3" borderId="4" xfId="0" applyFill="1" applyBorder="1"/>
    <xf numFmtId="0" fontId="0" fillId="3" borderId="5" xfId="0" applyFill="1" applyBorder="1" applyAlignment="1">
      <alignment wrapText="1"/>
    </xf>
    <xf numFmtId="0" fontId="3" fillId="3" borderId="1" xfId="0" applyFont="1" applyFill="1" applyBorder="1"/>
    <xf numFmtId="9" fontId="0" fillId="2" borderId="8" xfId="1" applyFont="1" applyFill="1" applyBorder="1"/>
    <xf numFmtId="0" fontId="0" fillId="0" borderId="1" xfId="0" applyBorder="1"/>
    <xf numFmtId="0" fontId="4" fillId="2" borderId="0" xfId="0" applyFont="1" applyFill="1"/>
    <xf numFmtId="0" fontId="0" fillId="4" borderId="1" xfId="0" applyFill="1" applyBorder="1" applyAlignment="1">
      <alignment horizontal="right"/>
    </xf>
    <xf numFmtId="0" fontId="0" fillId="2" borderId="0" xfId="0" applyFill="1" applyAlignment="1">
      <alignment horizontal="left" wrapText="1"/>
    </xf>
    <xf numFmtId="165" fontId="0" fillId="2" borderId="1" xfId="0" applyNumberFormat="1" applyFill="1" applyBorder="1"/>
    <xf numFmtId="166" fontId="0" fillId="2" borderId="1" xfId="1" applyNumberFormat="1" applyFont="1" applyFill="1" applyBorder="1"/>
    <xf numFmtId="165" fontId="0" fillId="2" borderId="7" xfId="0" applyNumberFormat="1" applyFill="1" applyBorder="1"/>
    <xf numFmtId="166" fontId="0" fillId="2" borderId="7" xfId="1" applyNumberFormat="1" applyFont="1" applyFill="1" applyBorder="1"/>
    <xf numFmtId="0" fontId="1" fillId="2" borderId="0" xfId="0" applyFont="1" applyFill="1" applyAlignment="1">
      <alignment horizontal="left"/>
    </xf>
    <xf numFmtId="0" fontId="1" fillId="2" borderId="0" xfId="0" applyFont="1" applyFill="1"/>
    <xf numFmtId="4" fontId="0" fillId="2" borderId="1" xfId="0" applyNumberFormat="1" applyFill="1" applyBorder="1"/>
    <xf numFmtId="169" fontId="0" fillId="2" borderId="1" xfId="0" applyNumberFormat="1" applyFill="1" applyBorder="1"/>
    <xf numFmtId="9" fontId="8" fillId="2" borderId="3" xfId="1" applyFont="1" applyFill="1" applyBorder="1"/>
    <xf numFmtId="9" fontId="8" fillId="2" borderId="8" xfId="1" applyFont="1" applyFill="1" applyBorder="1"/>
    <xf numFmtId="0" fontId="8" fillId="2" borderId="0" xfId="0" applyFont="1" applyFill="1"/>
    <xf numFmtId="173" fontId="0" fillId="2" borderId="1" xfId="0" applyNumberFormat="1" applyFill="1" applyBorder="1"/>
    <xf numFmtId="173" fontId="0" fillId="2" borderId="7" xfId="0" applyNumberFormat="1" applyFill="1" applyBorder="1"/>
    <xf numFmtId="0" fontId="0" fillId="2" borderId="0" xfId="0" applyFill="1" applyAlignment="1">
      <alignment wrapText="1"/>
    </xf>
    <xf numFmtId="9" fontId="8" fillId="2" borderId="3" xfId="1" applyFont="1" applyFill="1" applyBorder="1" applyAlignment="1">
      <alignment wrapText="1"/>
    </xf>
    <xf numFmtId="9" fontId="0" fillId="2" borderId="3" xfId="1" applyFont="1" applyFill="1" applyBorder="1" applyAlignment="1">
      <alignment wrapText="1"/>
    </xf>
    <xf numFmtId="9" fontId="0" fillId="2" borderId="8" xfId="1" applyFont="1" applyFill="1" applyBorder="1" applyAlignment="1">
      <alignment wrapText="1"/>
    </xf>
    <xf numFmtId="0" fontId="19" fillId="18" borderId="8" xfId="5" applyFont="1" applyFill="1" applyBorder="1"/>
    <xf numFmtId="0" fontId="19" fillId="18" borderId="6" xfId="5" quotePrefix="1" applyFont="1" applyFill="1" applyBorder="1" applyAlignment="1">
      <alignment horizontal="left"/>
    </xf>
    <xf numFmtId="0" fontId="8" fillId="18" borderId="8" xfId="5" applyFont="1" applyFill="1" applyBorder="1"/>
    <xf numFmtId="0" fontId="8" fillId="18" borderId="6" xfId="5" applyFont="1" applyFill="1" applyBorder="1"/>
    <xf numFmtId="0" fontId="8" fillId="18" borderId="0" xfId="5" applyFont="1" applyFill="1"/>
    <xf numFmtId="0" fontId="19" fillId="18" borderId="11" xfId="5" applyFont="1" applyFill="1" applyBorder="1"/>
    <xf numFmtId="0" fontId="19" fillId="18" borderId="0" xfId="5" quotePrefix="1" applyFont="1" applyFill="1" applyAlignment="1">
      <alignment horizontal="left"/>
    </xf>
    <xf numFmtId="0" fontId="8" fillId="18" borderId="11" xfId="5" applyFont="1" applyFill="1" applyBorder="1"/>
    <xf numFmtId="0" fontId="8" fillId="18" borderId="12" xfId="5" applyFont="1" applyFill="1" applyBorder="1"/>
    <xf numFmtId="0" fontId="19" fillId="18" borderId="12" xfId="5" applyFont="1" applyFill="1" applyBorder="1"/>
    <xf numFmtId="0" fontId="19" fillId="18" borderId="12" xfId="5" quotePrefix="1" applyFont="1" applyFill="1" applyBorder="1" applyAlignment="1">
      <alignment horizontal="left" wrapText="1"/>
    </xf>
    <xf numFmtId="14" fontId="1" fillId="18" borderId="12" xfId="5" applyNumberFormat="1" applyFont="1" applyFill="1" applyBorder="1" applyAlignment="1">
      <alignment horizontal="left"/>
    </xf>
    <xf numFmtId="0" fontId="19" fillId="18" borderId="13" xfId="5" applyFont="1" applyFill="1" applyBorder="1"/>
    <xf numFmtId="0" fontId="19" fillId="18" borderId="4" xfId="5" applyFont="1" applyFill="1" applyBorder="1" applyAlignment="1">
      <alignment horizontal="left"/>
    </xf>
    <xf numFmtId="0" fontId="19" fillId="18" borderId="6" xfId="5" applyFont="1" applyFill="1" applyBorder="1"/>
    <xf numFmtId="0" fontId="19" fillId="18" borderId="12" xfId="5" quotePrefix="1" applyFont="1" applyFill="1" applyBorder="1" applyAlignment="1">
      <alignment horizontal="left"/>
    </xf>
    <xf numFmtId="0" fontId="8" fillId="18" borderId="13" xfId="5" applyFont="1" applyFill="1" applyBorder="1"/>
    <xf numFmtId="0" fontId="8" fillId="18" borderId="4" xfId="5" applyFont="1" applyFill="1" applyBorder="1"/>
    <xf numFmtId="0" fontId="19" fillId="10" borderId="8" xfId="5" applyFont="1" applyFill="1" applyBorder="1"/>
    <xf numFmtId="0" fontId="8" fillId="10" borderId="6" xfId="5" applyFont="1" applyFill="1" applyBorder="1"/>
    <xf numFmtId="0" fontId="19" fillId="10" borderId="6" xfId="5" applyFont="1" applyFill="1" applyBorder="1"/>
    <xf numFmtId="0" fontId="19" fillId="10" borderId="11" xfId="5" applyFont="1" applyFill="1" applyBorder="1"/>
    <xf numFmtId="0" fontId="8" fillId="10" borderId="12" xfId="5" applyFont="1" applyFill="1" applyBorder="1"/>
    <xf numFmtId="14" fontId="8" fillId="10" borderId="12" xfId="5" applyNumberFormat="1" applyFont="1" applyFill="1" applyBorder="1"/>
    <xf numFmtId="0" fontId="2" fillId="10" borderId="12" xfId="5" applyFont="1" applyFill="1" applyBorder="1"/>
    <xf numFmtId="14" fontId="2" fillId="10" borderId="12" xfId="5" applyNumberFormat="1" applyFont="1" applyFill="1" applyBorder="1" applyAlignment="1">
      <alignment horizontal="left"/>
    </xf>
    <xf numFmtId="0" fontId="1" fillId="10" borderId="13" xfId="5" applyFont="1" applyFill="1" applyBorder="1" applyAlignment="1">
      <alignment horizontal="right"/>
    </xf>
    <xf numFmtId="0" fontId="2" fillId="10" borderId="4" xfId="5" applyFont="1" applyFill="1" applyBorder="1"/>
    <xf numFmtId="0" fontId="8" fillId="10" borderId="13" xfId="5" applyFont="1" applyFill="1" applyBorder="1"/>
    <xf numFmtId="14" fontId="2" fillId="10" borderId="4" xfId="5" applyNumberFormat="1" applyFont="1" applyFill="1" applyBorder="1" applyAlignment="1">
      <alignment horizontal="left"/>
    </xf>
    <xf numFmtId="0" fontId="19" fillId="18" borderId="0" xfId="5" applyFont="1" applyFill="1"/>
    <xf numFmtId="0" fontId="6" fillId="18" borderId="0" xfId="5" applyFill="1"/>
    <xf numFmtId="0" fontId="24" fillId="18" borderId="8" xfId="5" applyFont="1" applyFill="1" applyBorder="1"/>
    <xf numFmtId="0" fontId="25" fillId="18" borderId="11" xfId="5" applyFont="1" applyFill="1" applyBorder="1"/>
    <xf numFmtId="0" fontId="1" fillId="10" borderId="11" xfId="5" applyFont="1" applyFill="1" applyBorder="1" applyAlignment="1">
      <alignment horizontal="left"/>
    </xf>
    <xf numFmtId="9" fontId="5" fillId="2" borderId="3" xfId="1" applyFont="1" applyFill="1" applyBorder="1" applyAlignment="1">
      <alignment wrapText="1"/>
    </xf>
    <xf numFmtId="0" fontId="19" fillId="0" borderId="12" xfId="5" applyFont="1" applyBorder="1"/>
    <xf numFmtId="14" fontId="19" fillId="0" borderId="12" xfId="5" applyNumberFormat="1" applyFont="1" applyBorder="1" applyAlignment="1">
      <alignment horizontal="left"/>
    </xf>
    <xf numFmtId="0" fontId="8" fillId="10" borderId="11" xfId="5" applyFont="1" applyFill="1" applyBorder="1"/>
    <xf numFmtId="9" fontId="8" fillId="0" borderId="3" xfId="1" applyFont="1" applyFill="1" applyBorder="1"/>
    <xf numFmtId="9" fontId="8" fillId="2" borderId="8" xfId="1" applyFont="1" applyFill="1" applyBorder="1" applyAlignment="1">
      <alignment wrapText="1"/>
    </xf>
    <xf numFmtId="0" fontId="8" fillId="2" borderId="0" xfId="0" applyFont="1" applyFill="1" applyAlignment="1">
      <alignment wrapText="1"/>
    </xf>
    <xf numFmtId="0" fontId="8" fillId="18" borderId="0" xfId="5" quotePrefix="1" applyFont="1" applyFill="1" applyAlignment="1">
      <alignment vertical="top" wrapText="1"/>
    </xf>
    <xf numFmtId="0" fontId="0" fillId="2" borderId="9" xfId="0" applyFill="1" applyBorder="1" applyAlignment="1">
      <alignment wrapText="1"/>
    </xf>
    <xf numFmtId="0" fontId="0" fillId="2" borderId="0" xfId="0" applyFill="1" applyAlignment="1">
      <alignment wrapText="1"/>
    </xf>
    <xf numFmtId="0" fontId="0" fillId="2" borderId="9" xfId="0" applyFill="1" applyBorder="1" applyAlignment="1">
      <alignment horizontal="left" wrapText="1"/>
    </xf>
    <xf numFmtId="0" fontId="0" fillId="2" borderId="0" xfId="0" applyFill="1" applyAlignment="1">
      <alignment horizontal="left" wrapText="1"/>
    </xf>
  </cellXfs>
  <cellStyles count="28">
    <cellStyle name="Background" xfId="25" xr:uid="{00000000-0005-0000-0000-000000000000}"/>
    <cellStyle name="Bad 2" xfId="12" xr:uid="{00000000-0005-0000-0000-000001000000}"/>
    <cellStyle name="Calculation 2" xfId="16" xr:uid="{00000000-0005-0000-0000-000002000000}"/>
    <cellStyle name="Calculation3" xfId="24" xr:uid="{00000000-0005-0000-0000-000003000000}"/>
    <cellStyle name="Check Cell 2" xfId="18" xr:uid="{00000000-0005-0000-0000-000004000000}"/>
    <cellStyle name="Explanatory Text 2" xfId="21" xr:uid="{00000000-0005-0000-0000-000005000000}"/>
    <cellStyle name="Good 2" xfId="11" xr:uid="{00000000-0005-0000-0000-000006000000}"/>
    <cellStyle name="Heading 1 2" xfId="7" xr:uid="{00000000-0005-0000-0000-000007000000}"/>
    <cellStyle name="Heading 2 2" xfId="8" xr:uid="{00000000-0005-0000-0000-000008000000}"/>
    <cellStyle name="Heading 3 2" xfId="9" xr:uid="{00000000-0005-0000-0000-000009000000}"/>
    <cellStyle name="Heading 4 2" xfId="10" xr:uid="{00000000-0005-0000-0000-00000A000000}"/>
    <cellStyle name="Hyperlink 2" xfId="26" xr:uid="{00000000-0005-0000-0000-00000C000000}"/>
    <cellStyle name="Input 2" xfId="14" xr:uid="{00000000-0005-0000-0000-00000D000000}"/>
    <cellStyle name="Linked Cell 2" xfId="17" xr:uid="{00000000-0005-0000-0000-00000E000000}"/>
    <cellStyle name="Neutral 2" xfId="13" xr:uid="{00000000-0005-0000-0000-00000F000000}"/>
    <cellStyle name="Normal" xfId="0" builtinId="0"/>
    <cellStyle name="Normal 2" xfId="4" xr:uid="{00000000-0005-0000-0000-000011000000}"/>
    <cellStyle name="Normal 2 2" xfId="5" xr:uid="{00000000-0005-0000-0000-000012000000}"/>
    <cellStyle name="Normal 3" xfId="6" xr:uid="{00000000-0005-0000-0000-000013000000}"/>
    <cellStyle name="Normal 9" xfId="2" xr:uid="{00000000-0005-0000-0000-000014000000}"/>
    <cellStyle name="Note 2" xfId="20" xr:uid="{00000000-0005-0000-0000-000017000000}"/>
    <cellStyle name="Output 2" xfId="15" xr:uid="{00000000-0005-0000-0000-000018000000}"/>
    <cellStyle name="Percent" xfId="1" builtinId="5"/>
    <cellStyle name="Percent 2" xfId="27" xr:uid="{00000000-0005-0000-0000-00001A000000}"/>
    <cellStyle name="Ref Data" xfId="23" xr:uid="{00000000-0005-0000-0000-00001B000000}"/>
    <cellStyle name="Standard 2" xfId="3" xr:uid="{00000000-0005-0000-0000-00001C000000}"/>
    <cellStyle name="Total 2" xfId="22" xr:uid="{00000000-0005-0000-0000-00001D000000}"/>
    <cellStyle name="Warning Text 2" xfId="19" xr:uid="{00000000-0005-0000-0000-00001E000000}"/>
  </cellStyles>
  <dxfs count="96">
    <dxf>
      <font>
        <strike val="0"/>
        <outline val="0"/>
        <shadow val="0"/>
        <u val="none"/>
        <vertAlign val="baseline"/>
        <sz val="11"/>
        <color auto="1"/>
        <name val="Calibri"/>
        <scheme val="minor"/>
      </font>
      <fill>
        <patternFill patternType="solid">
          <fgColor indexed="64"/>
          <bgColor theme="0"/>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6"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65" formatCode="#,##0.0"/>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6"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73"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fgColor rgb="FF000000"/>
          <bgColor rgb="FFFFFFFF"/>
        </patternFill>
      </fill>
    </dxf>
    <dxf>
      <border outline="0">
        <bottom style="thin">
          <color rgb="FF000000"/>
        </bottom>
      </border>
    </dxf>
    <dxf>
      <fill>
        <patternFill patternType="solid">
          <fgColor indexed="64"/>
          <bgColor theme="4"/>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fill>
        <patternFill patternType="solid">
          <fgColor indexed="64"/>
          <bgColor theme="0"/>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6"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73"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6"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73"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ill>
        <patternFill patternType="solid">
          <fgColor indexed="64"/>
          <bgColor theme="4"/>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6" formatCode="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numFmt numFmtId="165" formatCode="#,##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numFmt numFmtId="165" formatCode="#,##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6" formatCode="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fgColor rgb="FF000000"/>
          <bgColor rgb="FFFFFFFF"/>
        </patternFill>
      </fill>
    </dxf>
    <dxf>
      <border outline="0">
        <bottom style="thin">
          <color rgb="FF000000"/>
        </bottom>
      </border>
    </dxf>
    <dxf>
      <fill>
        <patternFill patternType="solid">
          <fgColor indexed="64"/>
          <bgColor theme="4"/>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6" formatCode="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numFmt numFmtId="165" formatCode="#,##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numFmt numFmtId="165" formatCode="#,##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6" formatCode="0.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73"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165" formatCode="#,##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fgColor rgb="FF000000"/>
          <bgColor rgb="FFFFFFFF"/>
        </patternFill>
      </fill>
    </dxf>
    <dxf>
      <border outline="0">
        <bottom style="thin">
          <color rgb="FF000000"/>
        </bottom>
      </border>
    </dxf>
    <dxf>
      <fill>
        <patternFill patternType="solid">
          <fgColor indexed="64"/>
          <bgColor theme="4"/>
        </patternFill>
      </fill>
      <alignment horizontal="general" vertical="bottom" textRotation="0" wrapText="1" indent="0" justifyLastLine="0" shrinkToFit="0" readingOrder="0"/>
      <border diagonalUp="0" diagonalDown="0" outline="0">
        <left style="thin">
          <color indexed="64"/>
        </left>
        <right style="thin">
          <color indexed="64"/>
        </right>
        <top/>
        <bottom/>
      </border>
    </dxf>
    <dxf>
      <border>
        <bottom style="medium">
          <color theme="0" tint="-0.499984740745262"/>
        </bottom>
      </border>
    </dxf>
    <dxf>
      <border>
        <top style="medium">
          <color theme="0" tint="-0.499984740745262"/>
        </top>
        <bottom style="medium">
          <color theme="0" tint="-0.499984740745262"/>
        </bottom>
      </border>
    </dxf>
    <dxf>
      <fill>
        <patternFill patternType="solid">
          <fgColor rgb="FFEDF3F7"/>
          <bgColor rgb="FFEDF3F7"/>
        </patternFill>
      </fill>
    </dxf>
    <dxf>
      <font>
        <b/>
        <color theme="1"/>
      </font>
    </dxf>
    <dxf>
      <font>
        <b/>
        <color theme="1"/>
      </font>
    </dxf>
    <dxf>
      <font>
        <b/>
        <color theme="1"/>
      </font>
      <border>
        <top style="thin">
          <color theme="7"/>
        </top>
      </border>
    </dxf>
    <dxf>
      <font>
        <b/>
        <color theme="0"/>
      </font>
      <fill>
        <patternFill patternType="solid">
          <fgColor theme="7"/>
          <bgColor theme="7"/>
        </patternFill>
      </fill>
    </dxf>
    <dxf>
      <font>
        <color theme="1"/>
      </font>
      <border>
        <left style="thin">
          <color theme="7"/>
        </left>
        <right style="thin">
          <color theme="7"/>
        </right>
        <top style="thin">
          <color theme="7"/>
        </top>
        <bottom style="thin">
          <color theme="7"/>
        </bottom>
        <vertical style="thin">
          <color theme="7"/>
        </vertical>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thin">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thin">
          <color theme="6"/>
        </top>
      </border>
    </dxf>
    <dxf>
      <font>
        <b/>
        <i val="0"/>
        <color theme="1"/>
      </font>
      <fill>
        <patternFill patternType="solid">
          <fgColor theme="6"/>
          <bgColor theme="6"/>
        </patternFill>
      </fill>
    </dxf>
    <dxf>
      <font>
        <b val="0"/>
        <i val="0"/>
        <color theme="1"/>
      </font>
      <border>
        <left style="thin">
          <color theme="6"/>
        </left>
        <right style="thin">
          <color theme="6"/>
        </right>
        <top style="thin">
          <color theme="6"/>
        </top>
        <bottom style="thin">
          <color theme="6"/>
        </bottom>
      </border>
    </dxf>
    <dxf>
      <fill>
        <patternFill patternType="solid">
          <fgColor theme="5" tint="0.79998168889431442"/>
          <bgColor theme="5" tint="0.79998168889431442"/>
        </patternFill>
      </fill>
    </dxf>
    <dxf>
      <fill>
        <patternFill patternType="solid">
          <fgColor theme="5" tint="0.79998168889431442"/>
          <bgColor theme="5" tint="0.79998168889431442"/>
        </patternFill>
      </fill>
    </dxf>
    <dxf>
      <font>
        <b/>
        <color theme="1"/>
      </font>
    </dxf>
    <dxf>
      <font>
        <b/>
        <color theme="1"/>
      </font>
    </dxf>
    <dxf>
      <font>
        <b/>
        <color theme="1"/>
      </font>
      <border>
        <top style="thin">
          <color theme="5"/>
        </top>
      </border>
    </dxf>
    <dxf>
      <font>
        <b/>
        <i val="0"/>
        <color theme="1"/>
      </font>
      <fill>
        <patternFill patternType="solid">
          <fgColor theme="5"/>
          <bgColor theme="5"/>
        </patternFill>
      </fill>
    </dxf>
    <dxf>
      <font>
        <color theme="1"/>
      </font>
      <border>
        <left style="thin">
          <color theme="5"/>
        </left>
        <right style="thin">
          <color theme="5"/>
        </right>
        <top style="thin">
          <color theme="5"/>
        </top>
        <bottom style="thin">
          <color theme="5"/>
        </bottom>
        <horizontal/>
      </border>
    </dxf>
    <dxf>
      <fill>
        <patternFill patternType="solid">
          <fgColor theme="5" tint="0.79998168889431442"/>
          <bgColor theme="5" tint="0.79998168889431442"/>
        </patternFill>
      </fill>
    </dxf>
    <dxf>
      <fill>
        <patternFill patternType="solid">
          <fgColor theme="5" tint="0.79998168889431442"/>
          <bgColor theme="5" tint="0.79998168889431442"/>
        </patternFill>
      </fill>
    </dxf>
    <dxf>
      <font>
        <b/>
        <color theme="1"/>
      </font>
    </dxf>
    <dxf>
      <font>
        <b/>
        <color theme="1"/>
      </font>
    </dxf>
    <dxf>
      <font>
        <b/>
        <color theme="1"/>
      </font>
      <border>
        <top style="thin">
          <color theme="5"/>
        </top>
      </border>
    </dxf>
    <dxf>
      <font>
        <b/>
        <i val="0"/>
        <color theme="1"/>
      </font>
      <fill>
        <patternFill patternType="solid">
          <fgColor theme="5"/>
          <bgColor theme="5"/>
        </patternFill>
      </fill>
    </dxf>
    <dxf>
      <font>
        <color theme="1"/>
      </font>
      <border>
        <left style="thin">
          <color theme="5"/>
        </left>
        <right style="thin">
          <color theme="5"/>
        </right>
        <top style="thin">
          <color theme="5"/>
        </top>
        <bottom style="thin">
          <color theme="5"/>
        </bottom>
        <horizontal/>
      </border>
    </dxf>
  </dxfs>
  <tableStyles count="7" defaultTableStyle="TableStyleMedium2" defaultPivotStyle="PivotStyleLight16">
    <tableStyle name="1 Reference Table" pivot="0" count="7" xr9:uid="{00000000-0011-0000-FFFF-FFFF00000000}">
      <tableStyleElement type="wholeTable" dxfId="95"/>
      <tableStyleElement type="headerRow" dxfId="94"/>
      <tableStyleElement type="totalRow" dxfId="93"/>
      <tableStyleElement type="firstColumn" dxfId="92"/>
      <tableStyleElement type="lastColumn" dxfId="91"/>
      <tableStyleElement type="firstRowStripe" dxfId="90"/>
      <tableStyleElement type="firstColumnStripe" dxfId="89"/>
    </tableStyle>
    <tableStyle name="1 Reference Table 2" pivot="0" count="7" xr9:uid="{00000000-0011-0000-FFFF-FFFF01000000}">
      <tableStyleElement type="wholeTable" dxfId="88"/>
      <tableStyleElement type="headerRow" dxfId="87"/>
      <tableStyleElement type="totalRow" dxfId="86"/>
      <tableStyleElement type="firstColumn" dxfId="85"/>
      <tableStyleElement type="lastColumn" dxfId="84"/>
      <tableStyleElement type="firstRowStripe" dxfId="83"/>
      <tableStyleElement type="firstColumnStripe" dxfId="82"/>
    </tableStyle>
    <tableStyle name="2 User Input Data" pivot="0" count="7" xr9:uid="{00000000-0011-0000-FFFF-FFFF02000000}">
      <tableStyleElement type="wholeTable" dxfId="81"/>
      <tableStyleElement type="headerRow" dxfId="80"/>
      <tableStyleElement type="totalRow" dxfId="79"/>
      <tableStyleElement type="firstColumn" dxfId="78"/>
      <tableStyleElement type="lastColumn" dxfId="77"/>
      <tableStyleElement type="firstRowStripe" dxfId="76"/>
      <tableStyleElement type="firstColumnStripe" dxfId="75"/>
    </tableStyle>
    <tableStyle name="3 Calculation Table" pivot="0" count="7" xr9:uid="{00000000-0011-0000-FFFF-FFFF03000000}">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 name="4 Output Table" pivot="0" count="6" xr9:uid="{00000000-0011-0000-FFFF-FFFF04000000}">
      <tableStyleElement type="wholeTable" dxfId="67"/>
      <tableStyleElement type="headerRow" dxfId="66"/>
      <tableStyleElement type="totalRow" dxfId="65"/>
      <tableStyleElement type="firstColumn" dxfId="64"/>
      <tableStyleElement type="lastColumn" dxfId="63"/>
      <tableStyleElement type="firstRowStripe" dxfId="62"/>
    </tableStyle>
    <tableStyle name="Table Style 1" pivot="0" count="1" xr9:uid="{00000000-0011-0000-FFFF-FFFF05000000}">
      <tableStyleElement type="wholeTable" dxfId="61"/>
    </tableStyle>
    <tableStyle name="Table Style 2" pivot="0" count="1" xr9:uid="{00000000-0011-0000-FFFF-FFFF06000000}">
      <tableStyleElement type="wholeTable" dxfId="60"/>
    </tableStyle>
  </tableStyles>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1</xdr:row>
      <xdr:rowOff>12700</xdr:rowOff>
    </xdr:from>
    <xdr:to>
      <xdr:col>1</xdr:col>
      <xdr:colOff>2797598</xdr:colOff>
      <xdr:row>5</xdr:row>
      <xdr:rowOff>9525</xdr:rowOff>
    </xdr:to>
    <xdr:pic>
      <xdr:nvPicPr>
        <xdr:cNvPr id="2" name="Picture 1">
          <a:extLst>
            <a:ext uri="{FF2B5EF4-FFF2-40B4-BE49-F238E27FC236}">
              <a16:creationId xmlns:a16="http://schemas.microsoft.com/office/drawing/2014/main" id="{A1D7AA2B-B554-41AD-BA8A-D9FE90E354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171450"/>
          <a:ext cx="3559598" cy="644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rdata.stc.ricplc.com\Data\Users\AM26\Desktop\QAQC_NMVOC_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rdata.stc.ricplc.com\Data\naei15\4_outputs\3_DefraStats\targ2015_all_polls_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aei14/12_QAQC_Activities/QAQC_checks_pollutant_specific/QAQC_PM10_20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rdata.stc.ricplc.com\Data\naei15\4_outputs\3_DefraStats\targ2015_all_polls_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
      <sheetName val="QC Overview"/>
      <sheetName val="QC_documentation"/>
      <sheetName val="allpoll_OLD"/>
      <sheetName val="allpoll_NFR"/>
      <sheetName val="allpoll_source"/>
      <sheetName val="allpoll IEF"/>
      <sheetName val="allpoll_comparison"/>
      <sheetName val="oldTrend"/>
      <sheetName val="allpollTrend"/>
      <sheetName val="Emission factors"/>
      <sheetName val="sc-ac check"/>
      <sheetName val="top sources - identification"/>
      <sheetName val="top souces - detail"/>
      <sheetName val="PI-SPRI-NIPI comparison"/>
      <sheetName val="lookup"/>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D1" t="str">
            <v>Pollutant</v>
          </cell>
          <cell r="E1" t="str">
            <v>UK NECD 2010 Ceiling, ktonnes</v>
          </cell>
          <cell r="F1" t="str">
            <v>2010 Gothenburg Protocol Ceiling, ktonnes</v>
          </cell>
        </row>
        <row r="2">
          <cell r="D2" t="str">
            <v>NH3</v>
          </cell>
          <cell r="E2">
            <v>297</v>
          </cell>
          <cell r="F2">
            <v>297</v>
          </cell>
        </row>
        <row r="3">
          <cell r="D3" t="str">
            <v>NOx</v>
          </cell>
          <cell r="E3">
            <v>1167</v>
          </cell>
          <cell r="F3">
            <v>1181</v>
          </cell>
        </row>
        <row r="4">
          <cell r="D4" t="str">
            <v>SO2</v>
          </cell>
          <cell r="E4">
            <v>585</v>
          </cell>
          <cell r="F4">
            <v>625</v>
          </cell>
        </row>
        <row r="5">
          <cell r="D5" t="str">
            <v>VOC</v>
          </cell>
          <cell r="E5">
            <v>1200</v>
          </cell>
          <cell r="F5">
            <v>1200</v>
          </cell>
        </row>
      </sheetData>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
      <sheetName val="QAQC"/>
      <sheetName val="Checking_stats_release"/>
      <sheetName val="AllPoll_Detail"/>
      <sheetName val="SO2 Data_and_Text"/>
      <sheetName val="SO2 Chart"/>
      <sheetName val="NOx Data_and_Text"/>
      <sheetName val="NOx Chart"/>
      <sheetName val="NH3 Data_and_Text"/>
      <sheetName val="NH3 Chart"/>
      <sheetName val="VOCs Data_and_Text"/>
      <sheetName val="VOCs Chart"/>
      <sheetName val="PM2.5 Data_and_Text"/>
      <sheetName val="PM2.5 Chart"/>
      <sheetName val="PM10 Data_and_Text"/>
      <sheetName val="PM10 chart"/>
      <sheetName val="VBCalcs"/>
    </sheetNames>
    <sheetDataSet>
      <sheetData sheetId="0">
        <row r="19">
          <cell r="A19" t="str">
            <v>Source: Ricardo Energy &amp; Environment</v>
          </cell>
        </row>
        <row r="21">
          <cell r="B21">
            <v>2015</v>
          </cell>
        </row>
        <row r="23">
          <cell r="A23" t="str">
            <v>Pollutant_name</v>
          </cell>
          <cell r="B23" t="str">
            <v>Pollutant_name_full</v>
          </cell>
        </row>
        <row r="24">
          <cell r="A24" t="str">
            <v>SO2</v>
          </cell>
          <cell r="B24" t="str">
            <v>Sulphur dioxide</v>
          </cell>
        </row>
        <row r="25">
          <cell r="A25" t="str">
            <v>NH3</v>
          </cell>
          <cell r="B25" t="str">
            <v>Ammonia</v>
          </cell>
        </row>
        <row r="26">
          <cell r="A26" t="str">
            <v>NOx</v>
          </cell>
          <cell r="B26" t="str">
            <v>Nitrogen oxides</v>
          </cell>
        </row>
        <row r="27">
          <cell r="A27" t="str">
            <v>PM2.5</v>
          </cell>
          <cell r="B27" t="str">
            <v>PM2.5</v>
          </cell>
        </row>
        <row r="28">
          <cell r="A28" t="str">
            <v>PM10</v>
          </cell>
          <cell r="B28" t="str">
            <v>PM10</v>
          </cell>
        </row>
        <row r="29">
          <cell r="A29" t="str">
            <v>VOC</v>
          </cell>
          <cell r="B29" t="str">
            <v>Non-methane volatile organic compounds</v>
          </cell>
        </row>
        <row r="31">
          <cell r="A31" t="str">
            <v>Pollutant_name</v>
          </cell>
          <cell r="B31" t="str">
            <v>Figure number</v>
          </cell>
        </row>
        <row r="32">
          <cell r="A32" t="str">
            <v>SO2</v>
          </cell>
          <cell r="B32">
            <v>1</v>
          </cell>
        </row>
        <row r="33">
          <cell r="A33" t="str">
            <v>NH3</v>
          </cell>
          <cell r="B33">
            <v>4</v>
          </cell>
        </row>
        <row r="34">
          <cell r="A34" t="str">
            <v>NOx</v>
          </cell>
          <cell r="B34">
            <v>2</v>
          </cell>
        </row>
        <row r="35">
          <cell r="A35" t="str">
            <v>PM2.5</v>
          </cell>
          <cell r="B35" t="str">
            <v>XXX</v>
          </cell>
        </row>
        <row r="36">
          <cell r="A36" t="str">
            <v>PM10</v>
          </cell>
          <cell r="B36" t="str">
            <v>XXX</v>
          </cell>
        </row>
        <row r="37">
          <cell r="A37" t="str">
            <v>VOC</v>
          </cell>
          <cell r="B37">
            <v>3</v>
          </cell>
        </row>
      </sheetData>
      <sheetData sheetId="1" refreshError="1"/>
      <sheetData sheetId="2" refreshError="1"/>
      <sheetData sheetId="3" refreshError="1"/>
      <sheetData sheetId="4">
        <row r="14">
          <cell r="B14" t="str">
            <v>Figure 1 Sulphur dioxide emissions and targets: 1970-2015</v>
          </cell>
        </row>
      </sheetData>
      <sheetData sheetId="5" refreshError="1"/>
      <sheetData sheetId="6">
        <row r="13">
          <cell r="B13" t="str">
            <v>Figure 2 Nitrogen oxides emissions and targets: 1970-2015</v>
          </cell>
        </row>
      </sheetData>
      <sheetData sheetId="7" refreshError="1"/>
      <sheetData sheetId="8">
        <row r="13">
          <cell r="B13" t="str">
            <v>Figure 4 Ammonia emissions and targets: 1980-2015</v>
          </cell>
        </row>
        <row r="14">
          <cell r="B14" t="str">
            <v>Total emissions (excluding natural sources)</v>
          </cell>
          <cell r="C14" t="str">
            <v>2010 Gotheburg/EU ceiling target</v>
          </cell>
          <cell r="D14" t="str">
            <v>Agricultural emissions</v>
          </cell>
        </row>
        <row r="15">
          <cell r="A15">
            <v>1980</v>
          </cell>
          <cell r="B15">
            <v>173.68278093355485</v>
          </cell>
          <cell r="D15">
            <v>152.05601650998378</v>
          </cell>
        </row>
        <row r="16">
          <cell r="A16">
            <v>1981</v>
          </cell>
          <cell r="B16">
            <v>173.77196155216808</v>
          </cell>
          <cell r="D16">
            <v>152.38512668334482</v>
          </cell>
        </row>
        <row r="17">
          <cell r="A17">
            <v>1982</v>
          </cell>
          <cell r="B17">
            <v>178.53384550526434</v>
          </cell>
          <cell r="D17">
            <v>156.51469399275533</v>
          </cell>
        </row>
        <row r="18">
          <cell r="A18">
            <v>1983</v>
          </cell>
          <cell r="B18">
            <v>179.83827212775336</v>
          </cell>
          <cell r="D18">
            <v>157.8269284792591</v>
          </cell>
        </row>
        <row r="19">
          <cell r="A19">
            <v>1984</v>
          </cell>
          <cell r="B19">
            <v>183.05662428723338</v>
          </cell>
          <cell r="D19">
            <v>160.64542527981234</v>
          </cell>
        </row>
        <row r="20">
          <cell r="A20">
            <v>1985</v>
          </cell>
          <cell r="B20">
            <v>182.08047726674297</v>
          </cell>
          <cell r="D20">
            <v>159.38081694158006</v>
          </cell>
        </row>
        <row r="21">
          <cell r="A21">
            <v>1986</v>
          </cell>
          <cell r="B21">
            <v>180.99036591094355</v>
          </cell>
          <cell r="D21">
            <v>157.8415318033492</v>
          </cell>
        </row>
        <row r="22">
          <cell r="A22">
            <v>1987</v>
          </cell>
          <cell r="B22">
            <v>184.56589627918757</v>
          </cell>
          <cell r="D22">
            <v>160.99558270940534</v>
          </cell>
        </row>
        <row r="23">
          <cell r="A23">
            <v>1988</v>
          </cell>
          <cell r="B23">
            <v>179.91108855242791</v>
          </cell>
          <cell r="D23">
            <v>155.92057454166201</v>
          </cell>
        </row>
        <row r="24">
          <cell r="A24">
            <v>1989</v>
          </cell>
          <cell r="B24">
            <v>178.72824709301082</v>
          </cell>
          <cell r="D24">
            <v>154.39965981628984</v>
          </cell>
        </row>
        <row r="25">
          <cell r="A25">
            <v>1990</v>
          </cell>
          <cell r="B25">
            <v>183.76736676310259</v>
          </cell>
          <cell r="D25">
            <v>158.88683665977337</v>
          </cell>
        </row>
        <row r="26">
          <cell r="A26">
            <v>1991</v>
          </cell>
          <cell r="B26">
            <v>185.32000559838428</v>
          </cell>
          <cell r="D26">
            <v>160.27240450369948</v>
          </cell>
        </row>
        <row r="27">
          <cell r="A27">
            <v>1992</v>
          </cell>
          <cell r="B27">
            <v>180.94344879263915</v>
          </cell>
          <cell r="D27">
            <v>155.71894135314332</v>
          </cell>
        </row>
        <row r="28">
          <cell r="A28">
            <v>1993</v>
          </cell>
          <cell r="B28">
            <v>179.71514904679142</v>
          </cell>
          <cell r="D28">
            <v>154.67367960461794</v>
          </cell>
        </row>
        <row r="29">
          <cell r="A29">
            <v>1994</v>
          </cell>
          <cell r="B29">
            <v>178.1530416788865</v>
          </cell>
          <cell r="D29">
            <v>152.62097494006781</v>
          </cell>
        </row>
        <row r="30">
          <cell r="A30">
            <v>1995</v>
          </cell>
          <cell r="B30">
            <v>177.57873349295181</v>
          </cell>
          <cell r="D30">
            <v>150.97828812682906</v>
          </cell>
        </row>
        <row r="31">
          <cell r="A31">
            <v>1996</v>
          </cell>
          <cell r="B31">
            <v>186.1897238292415</v>
          </cell>
          <cell r="D31">
            <v>158.85431754094978</v>
          </cell>
        </row>
        <row r="32">
          <cell r="A32">
            <v>1997</v>
          </cell>
          <cell r="B32">
            <v>188.38768696502351</v>
          </cell>
          <cell r="D32">
            <v>162.88018100323276</v>
          </cell>
        </row>
        <row r="33">
          <cell r="A33">
            <v>1998</v>
          </cell>
          <cell r="B33">
            <v>183.61195170857687</v>
          </cell>
          <cell r="D33">
            <v>155.3755239541</v>
          </cell>
        </row>
        <row r="34">
          <cell r="A34">
            <v>1999</v>
          </cell>
          <cell r="B34">
            <v>180.65874401401368</v>
          </cell>
          <cell r="D34">
            <v>156.31529551999768</v>
          </cell>
        </row>
        <row r="35">
          <cell r="A35">
            <v>2000</v>
          </cell>
          <cell r="B35">
            <v>168.83564435764524</v>
          </cell>
          <cell r="D35">
            <v>145.75244167127622</v>
          </cell>
        </row>
        <row r="36">
          <cell r="A36">
            <v>2001</v>
          </cell>
          <cell r="B36">
            <v>167.68212613609367</v>
          </cell>
          <cell r="D36">
            <v>142.7460794685382</v>
          </cell>
        </row>
        <row r="37">
          <cell r="A37">
            <v>2002</v>
          </cell>
          <cell r="B37">
            <v>167.44399506216985</v>
          </cell>
          <cell r="D37">
            <v>142.6132981542801</v>
          </cell>
        </row>
        <row r="38">
          <cell r="A38">
            <v>2003</v>
          </cell>
          <cell r="B38">
            <v>162.82763811031313</v>
          </cell>
          <cell r="D38">
            <v>137.65448845887425</v>
          </cell>
        </row>
        <row r="39">
          <cell r="A39">
            <v>2004</v>
          </cell>
          <cell r="B39">
            <v>167.52108495891642</v>
          </cell>
          <cell r="D39">
            <v>141.64443322448298</v>
          </cell>
        </row>
        <row r="40">
          <cell r="A40">
            <v>2005</v>
          </cell>
          <cell r="B40">
            <v>165.79696990646229</v>
          </cell>
          <cell r="D40">
            <v>137.19982219227086</v>
          </cell>
        </row>
        <row r="41">
          <cell r="A41">
            <v>2006</v>
          </cell>
          <cell r="B41">
            <v>163.16867898605565</v>
          </cell>
          <cell r="D41">
            <v>134.42345382128889</v>
          </cell>
        </row>
        <row r="42">
          <cell r="A42">
            <v>2007</v>
          </cell>
          <cell r="B42">
            <v>159.80475060535039</v>
          </cell>
          <cell r="D42">
            <v>131.11848055487596</v>
          </cell>
        </row>
        <row r="43">
          <cell r="A43">
            <v>2008</v>
          </cell>
          <cell r="B43">
            <v>151.40319314068296</v>
          </cell>
          <cell r="D43">
            <v>123.15204296774554</v>
          </cell>
        </row>
        <row r="44">
          <cell r="A44">
            <v>2009</v>
          </cell>
          <cell r="B44">
            <v>153.22888835261932</v>
          </cell>
          <cell r="D44">
            <v>124.94173449137935</v>
          </cell>
        </row>
        <row r="45">
          <cell r="A45">
            <v>2010</v>
          </cell>
          <cell r="B45">
            <v>154.81548972995364</v>
          </cell>
          <cell r="C45">
            <v>297</v>
          </cell>
          <cell r="D45">
            <v>126.42161322934331</v>
          </cell>
        </row>
        <row r="46">
          <cell r="A46">
            <v>2011</v>
          </cell>
          <cell r="B46">
            <v>156.97655567152034</v>
          </cell>
          <cell r="D46">
            <v>127.26622578310094</v>
          </cell>
        </row>
        <row r="47">
          <cell r="A47">
            <v>2012</v>
          </cell>
          <cell r="B47">
            <v>154.49084151899265</v>
          </cell>
          <cell r="D47">
            <v>125.39326769981329</v>
          </cell>
        </row>
        <row r="48">
          <cell r="A48">
            <v>2013</v>
          </cell>
          <cell r="B48">
            <v>150.86250147688642</v>
          </cell>
          <cell r="D48">
            <v>122.88414565125422</v>
          </cell>
        </row>
        <row r="49">
          <cell r="A49">
            <v>2014</v>
          </cell>
          <cell r="B49">
            <v>158.48430686164534</v>
          </cell>
          <cell r="D49">
            <v>131.13278930148974</v>
          </cell>
        </row>
        <row r="50">
          <cell r="A50">
            <v>2015</v>
          </cell>
          <cell r="B50">
            <v>161.41607769383955</v>
          </cell>
          <cell r="D50">
            <v>134.46576535883742</v>
          </cell>
        </row>
        <row r="51">
          <cell r="A51">
            <v>2016</v>
          </cell>
          <cell r="B51" t="e">
            <v>#N/A</v>
          </cell>
          <cell r="D51" t="e">
            <v>#N/A</v>
          </cell>
        </row>
        <row r="52">
          <cell r="A52">
            <v>2017</v>
          </cell>
          <cell r="B52" t="e">
            <v>#N/A</v>
          </cell>
          <cell r="D52" t="e">
            <v>#N/A</v>
          </cell>
        </row>
        <row r="53">
          <cell r="A53">
            <v>2018</v>
          </cell>
          <cell r="B53" t="e">
            <v>#N/A</v>
          </cell>
          <cell r="D53" t="e">
            <v>#N/A</v>
          </cell>
        </row>
        <row r="54">
          <cell r="A54">
            <v>2019</v>
          </cell>
          <cell r="B54" t="e">
            <v>#N/A</v>
          </cell>
          <cell r="D54" t="e">
            <v>#N/A</v>
          </cell>
        </row>
        <row r="55">
          <cell r="A55">
            <v>2020</v>
          </cell>
          <cell r="B55" t="e">
            <v>#N/A</v>
          </cell>
          <cell r="C55">
            <v>152.53321231394531</v>
          </cell>
          <cell r="D55" t="e">
            <v>#N/A</v>
          </cell>
        </row>
      </sheetData>
      <sheetData sheetId="9" refreshError="1"/>
      <sheetData sheetId="10">
        <row r="14">
          <cell r="B14" t="str">
            <v>Figure 3 Non-methane volatile organic compounds emissions and targets: 1970-2015</v>
          </cell>
        </row>
      </sheetData>
      <sheetData sheetId="11" refreshError="1"/>
      <sheetData sheetId="12">
        <row r="12">
          <cell r="B12" t="str">
            <v>Figure XXX PM2.5 emissions and targets: 1970-2015</v>
          </cell>
        </row>
      </sheetData>
      <sheetData sheetId="13" refreshError="1"/>
      <sheetData sheetId="14">
        <row r="13">
          <cell r="B13" t="str">
            <v>Figure XXX PM10 emissions and targets: 1970-2015</v>
          </cell>
        </row>
      </sheetData>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
      <sheetName val="QC Overview"/>
      <sheetName val="QC_documentation"/>
      <sheetName val="allpoll 90-2013"/>
      <sheetName val="allpoll 90-2014"/>
      <sheetName val="allpoll_comparison"/>
      <sheetName val="Completeness"/>
      <sheetName val="allpoll_comparison_2014trend"/>
      <sheetName val="Emission factors"/>
      <sheetName val="SCAC"/>
      <sheetName val="Profiles check"/>
      <sheetName val="Emission factors _comparison"/>
      <sheetName val="Emission factors _Trend2014"/>
      <sheetName val="sc-ac check"/>
      <sheetName val="top sources - identification"/>
      <sheetName val="top souces - detail"/>
      <sheetName val="overall sense checks"/>
      <sheetName val="PI-SPRI-NIPI comparison"/>
      <sheetName val="drop down boxes"/>
      <sheetName val="lists"/>
    </sheetNames>
    <sheetDataSet>
      <sheetData sheetId="0">
        <row r="3">
          <cell r="C3" t="str">
            <v>PM10</v>
          </cell>
        </row>
        <row r="5">
          <cell r="C5">
            <v>2014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QC"/>
      <sheetName val="SO2 Data_and_Text"/>
      <sheetName val="SO2 Chart"/>
      <sheetName val="NOx Data_and_Text"/>
      <sheetName val="NOx Chart"/>
      <sheetName val="NH3 Data_and_Text"/>
      <sheetName val="NH3 Chart"/>
      <sheetName val="VOCs Data_and_Text"/>
      <sheetName val="VOCs Chart"/>
      <sheetName val="PM2.5 Data_and_Text"/>
      <sheetName val="PM2.5 Chart"/>
      <sheetName val="PM10 Data_and_Text"/>
      <sheetName val="PM10 chart"/>
      <sheetName val="VBCalcs"/>
    </sheetNames>
    <sheetDataSet>
      <sheetData sheetId="0">
        <row r="100">
          <cell r="B100" t="str">
            <v>PASS</v>
          </cell>
        </row>
      </sheetData>
      <sheetData sheetId="1">
        <row r="14">
          <cell r="B14" t="str">
            <v>Figure 1 Sulphur dioxide emissions and targets: 1970-2015</v>
          </cell>
        </row>
      </sheetData>
      <sheetData sheetId="2" refreshError="1"/>
      <sheetData sheetId="3">
        <row r="13">
          <cell r="B13" t="str">
            <v>Figure 2 Nitrogen oxides emissions and targets: 1970-2015</v>
          </cell>
        </row>
      </sheetData>
      <sheetData sheetId="4" refreshError="1"/>
      <sheetData sheetId="5">
        <row r="13">
          <cell r="B13" t="str">
            <v>Figure 4 Ammonia emissions and targets: 1980-2015</v>
          </cell>
        </row>
      </sheetData>
      <sheetData sheetId="6" refreshError="1"/>
      <sheetData sheetId="7">
        <row r="14">
          <cell r="B14" t="str">
            <v>Figure 3 Non-methane volatile organic compounds emissions and targets: 1970-2015</v>
          </cell>
        </row>
      </sheetData>
      <sheetData sheetId="8" refreshError="1"/>
      <sheetData sheetId="9">
        <row r="12">
          <cell r="B12" t="str">
            <v>Figure XXX PM2.5 emissions and targets: 1970-2015</v>
          </cell>
        </row>
      </sheetData>
      <sheetData sheetId="10" refreshError="1"/>
      <sheetData sheetId="11">
        <row r="13">
          <cell r="B13" t="str">
            <v>Figure XXX PM10 emissions and targets: 1970-2015</v>
          </cell>
        </row>
      </sheetData>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Details34" displayName="CODetails34" ref="A10:J40" totalsRowShown="0" headerRowDxfId="59" dataDxfId="57" headerRowBorderDxfId="58" tableBorderDxfId="56" totalsRowBorderDxfId="55">
  <autoFilter ref="A10:J40"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10">
    <tableColumn id="1" xr3:uid="{00000000-0010-0000-0000-000001000000}" name="EMISSION CATEGORIES " dataDxfId="54"/>
    <tableColumn id="2" xr3:uid="{00000000-0010-0000-0000-000002000000}" name="Pollutant" dataDxfId="53"/>
    <tableColumn id="3" xr3:uid="{00000000-0010-0000-0000-000003000000}" name="Emissions in greenhouse gas (GHG) inventory (in kt) " dataDxfId="52"/>
    <tableColumn id="4" xr3:uid="{00000000-0010-0000-0000-000004000000}" name="Emissions reported under NECR (in kt) " dataDxfId="51"/>
    <tableColumn id="5" xr3:uid="{00000000-0010-0000-0000-000005000000}" name="Absolute difference in kt (1) " dataDxfId="50">
      <calculatedColumnFormula>CODetails34[[#This Row],[Emissions in greenhouse gas (GHG) inventory (in kt) ]]-CODetails34[[#This Row],[Emissions reported under NECR (in kt) ]]</calculatedColumnFormula>
    </tableColumn>
    <tableColumn id="6" xr3:uid="{00000000-0010-0000-0000-000006000000}" name="Relative difference in % (2) " dataDxfId="49">
      <calculatedColumnFormula>IF(CODetails34[[#This Row],[Absolute difference in kt (1) ]]=0,0,CODetails34[[#This Row],[Absolute difference in kt (1) ]]/CODetails34[[#This Row],[Emissions in greenhouse gas (GHG) inventory (in kt) ]])</calculatedColumnFormula>
    </tableColumn>
    <tableColumn id="7" xr3:uid="{00000000-0010-0000-0000-000007000000}" name="Emissions reported in the UNECE Convention on Long-range Transboundary Air Pollution (CLRTAP) inventory (in kt)" dataDxfId="48"/>
    <tableColumn id="8" xr3:uid="{00000000-0010-0000-0000-000008000000}" name="Absolute difference in kt (1) 2" dataDxfId="47">
      <calculatedColumnFormula>CODetails34[[#This Row],[Emissions in greenhouse gas (GHG) inventory (in kt) ]]-CODetails34[[#This Row],[Emissions reported in the UNECE Convention on Long-range Transboundary Air Pollution (CLRTAP) inventory (in kt)]]</calculatedColumnFormula>
    </tableColumn>
    <tableColumn id="9" xr3:uid="{00000000-0010-0000-0000-000009000000}" name="Relative difference in % (2) 3" dataDxfId="46">
      <calculatedColumnFormula>IF(CODetails34[[#This Row],[Absolute difference in kt (1) 2]]=0,0,CODetails34[[#This Row],[Absolute difference in kt (1) 2]]/CODetails34[[#This Row],[Emissions in greenhouse gas (GHG) inventory (in kt) ]])</calculatedColumnFormula>
    </tableColumn>
    <tableColumn id="10" xr3:uid="{00000000-0010-0000-0000-00000A000000}" name="Explanations for differences" dataDxfId="4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CODetails345" displayName="CODetails345" ref="A10:J40" totalsRowShown="0" headerRowDxfId="44" dataDxfId="42" headerRowBorderDxfId="43" tableBorderDxfId="41" totalsRowBorderDxfId="40">
  <autoFilter ref="A10:J4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10">
    <tableColumn id="1" xr3:uid="{00000000-0010-0000-0100-000001000000}" name="EMISSION CATEGORIES " dataDxfId="39"/>
    <tableColumn id="2" xr3:uid="{00000000-0010-0000-0100-000002000000}" name="Pollutant" dataDxfId="38"/>
    <tableColumn id="3" xr3:uid="{00000000-0010-0000-0100-000003000000}" name="Emissions in greenhouse gas (GHG) inventory (in kt) " dataDxfId="37"/>
    <tableColumn id="4" xr3:uid="{00000000-0010-0000-0100-000004000000}" name="Emissions reported under NECR (in kt) " dataDxfId="36"/>
    <tableColumn id="5" xr3:uid="{00000000-0010-0000-0100-000005000000}" name="Absolute difference in kt (1) " dataDxfId="35">
      <calculatedColumnFormula>CODetails345[[#This Row],[Emissions in greenhouse gas (GHG) inventory (in kt) ]]-CODetails345[[#This Row],[Emissions reported under NECR (in kt) ]]</calculatedColumnFormula>
    </tableColumn>
    <tableColumn id="6" xr3:uid="{00000000-0010-0000-0100-000006000000}" name="Relative difference in % (2) " dataDxfId="34">
      <calculatedColumnFormula>IF(CODetails345[[#This Row],[Absolute difference in kt (1) ]]=0,0,CODetails345[[#This Row],[Absolute difference in kt (1) ]]/CODetails345[[#This Row],[Emissions in greenhouse gas (GHG) inventory (in kt) ]])</calculatedColumnFormula>
    </tableColumn>
    <tableColumn id="7" xr3:uid="{00000000-0010-0000-0100-000007000000}" name="Emissions reported in the UNECE Convention on Long-range Transboundary Air Pollution (CLRTAP) inventory (in kt)" dataDxfId="33"/>
    <tableColumn id="8" xr3:uid="{00000000-0010-0000-0100-000008000000}" name="Absolute difference in kt (1) 2" dataDxfId="32">
      <calculatedColumnFormula>CODetails345[[#This Row],[Emissions in greenhouse gas (GHG) inventory (in kt) ]]-CODetails345[[#This Row],[Emissions reported in the UNECE Convention on Long-range Transboundary Air Pollution (CLRTAP) inventory (in kt)]]</calculatedColumnFormula>
    </tableColumn>
    <tableColumn id="9" xr3:uid="{00000000-0010-0000-0100-000009000000}" name="Relative difference in % (2) 3" dataDxfId="31">
      <calculatedColumnFormula>IF(CODetails345[[#This Row],[Absolute difference in kt (1) 2]]=0,0,CODetails345[[#This Row],[Absolute difference in kt (1) 2]]/CODetails345[[#This Row],[Emissions in greenhouse gas (GHG) inventory (in kt) ]])</calculatedColumnFormula>
    </tableColumn>
    <tableColumn id="10" xr3:uid="{00000000-0010-0000-0100-00000A000000}" name="Explanations for differences" dataDxfId="3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CODetails" displayName="CODetails" ref="A10:J40" totalsRowShown="0" headerRowDxfId="29" dataDxfId="27" headerRowBorderDxfId="28" tableBorderDxfId="26" totalsRowBorderDxfId="25">
  <autoFilter ref="A10:J40"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10">
    <tableColumn id="1" xr3:uid="{00000000-0010-0000-0200-000001000000}" name="EMISSION CATEGORIES " dataDxfId="24"/>
    <tableColumn id="2" xr3:uid="{00000000-0010-0000-0200-000002000000}" name="Pollutant" dataDxfId="23"/>
    <tableColumn id="3" xr3:uid="{00000000-0010-0000-0200-000003000000}" name="Emissions in greenhouse gas (GHG) inventory (in kt) " dataDxfId="22"/>
    <tableColumn id="4" xr3:uid="{00000000-0010-0000-0200-000004000000}" name="Emissions reported under NECR (in kt) " dataDxfId="21"/>
    <tableColumn id="5" xr3:uid="{00000000-0010-0000-0200-000005000000}" name="Absolute difference in kt (1) " dataDxfId="20">
      <calculatedColumnFormula>CODetails[[#This Row],[Emissions in greenhouse gas (GHG) inventory (in kt) ]]-CODetails[[#This Row],[Emissions reported under NECR (in kt) ]]</calculatedColumnFormula>
    </tableColumn>
    <tableColumn id="6" xr3:uid="{00000000-0010-0000-0200-000006000000}" name="Relative difference in % (2) " dataDxfId="19">
      <calculatedColumnFormula>IF(CODetails[[#This Row],[Absolute difference in kt (1) ]]=0,0,CODetails[[#This Row],[Absolute difference in kt (1) ]]/CODetails[[#This Row],[Emissions in greenhouse gas (GHG) inventory (in kt) ]])</calculatedColumnFormula>
    </tableColumn>
    <tableColumn id="7" xr3:uid="{00000000-0010-0000-0200-000007000000}" name="Emissions reported in the UNECE Convention on Long-range Transboundary Air Pollution (CLRTAP) inventory (in kt)" dataDxfId="18"/>
    <tableColumn id="8" xr3:uid="{00000000-0010-0000-0200-000008000000}" name="Absolute difference in kt (1) 2" dataDxfId="17">
      <calculatedColumnFormula>CODetails[[#This Row],[Emissions in greenhouse gas (GHG) inventory (in kt) ]]-CODetails[[#This Row],[Emissions reported in the UNECE Convention on Long-range Transboundary Air Pollution (CLRTAP) inventory (in kt)]]</calculatedColumnFormula>
    </tableColumn>
    <tableColumn id="9" xr3:uid="{00000000-0010-0000-0200-000009000000}" name="Relative difference in % (2) 3" dataDxfId="16">
      <calculatedColumnFormula>IF(CODetails[[#This Row],[Absolute difference in kt (1) 2]]=0,0,CODetails[[#This Row],[Absolute difference in kt (1) 2]]/CODetails[[#This Row],[Emissions in greenhouse gas (GHG) inventory (in kt) ]])</calculatedColumnFormula>
    </tableColumn>
    <tableColumn id="10" xr3:uid="{00000000-0010-0000-0200-00000A000000}" name="Explanations for differences" dataDxfId="1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3000000}" name="CODetails3" displayName="CODetails3" ref="A10:J40" totalsRowShown="0" headerRowDxfId="14" dataDxfId="12" headerRowBorderDxfId="13" tableBorderDxfId="11" totalsRowBorderDxfId="10">
  <autoFilter ref="A10:J40"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10">
    <tableColumn id="1" xr3:uid="{00000000-0010-0000-0300-000001000000}" name="EMISSION CATEGORIES " dataDxfId="9"/>
    <tableColumn id="2" xr3:uid="{00000000-0010-0000-0300-000002000000}" name="Pollutant" dataDxfId="8"/>
    <tableColumn id="3" xr3:uid="{00000000-0010-0000-0300-000003000000}" name="Emissions in greenhouse gas (GHG) inventory (in kt) " dataDxfId="7"/>
    <tableColumn id="4" xr3:uid="{00000000-0010-0000-0300-000004000000}" name="Emissions reported under NECR (in kt) " dataDxfId="6"/>
    <tableColumn id="5" xr3:uid="{00000000-0010-0000-0300-000005000000}" name="Absolute difference in kt (1) " dataDxfId="5">
      <calculatedColumnFormula>CODetails3[[#This Row],[Emissions in greenhouse gas (GHG) inventory (in kt) ]]-CODetails3[[#This Row],[Emissions reported under NECR (in kt) ]]</calculatedColumnFormula>
    </tableColumn>
    <tableColumn id="6" xr3:uid="{00000000-0010-0000-0300-000006000000}" name="Relative difference in % (2) " dataDxfId="4">
      <calculatedColumnFormula>IF(CODetails3[[#This Row],[Absolute difference in kt (1) ]]=0,0,CODetails3[[#This Row],[Absolute difference in kt (1) ]]/CODetails3[[#This Row],[Emissions in greenhouse gas (GHG) inventory (in kt) ]])</calculatedColumnFormula>
    </tableColumn>
    <tableColumn id="7" xr3:uid="{00000000-0010-0000-0300-000007000000}" name="Emissions reported in the UNECE Convention on Long-range Transboundary Air Pollution (CLRTAP) inventory (in kt)" dataDxfId="3"/>
    <tableColumn id="8" xr3:uid="{00000000-0010-0000-0300-000008000000}" name="Absolute difference in kt (1) 2" dataDxfId="2">
      <calculatedColumnFormula>CODetails3[[#This Row],[Emissions in greenhouse gas (GHG) inventory (in kt) ]]-CODetails3[[#This Row],[Emissions reported in the UNECE Convention on Long-range Transboundary Air Pollution (CLRTAP) inventory (in kt)]]</calculatedColumnFormula>
    </tableColumn>
    <tableColumn id="9" xr3:uid="{00000000-0010-0000-0300-000009000000}" name="Relative difference in % (2) 3" dataDxfId="1">
      <calculatedColumnFormula>IF(CODetails3[[#This Row],[Absolute difference in kt (1) 2]]=0,0,CODetails3[[#This Row],[Absolute difference in kt (1) 2]]/CODetails3[[#This Row],[Emissions in greenhouse gas (GHG) inventory (in kt) ]])</calculatedColumnFormula>
    </tableColumn>
    <tableColumn id="10" xr3:uid="{00000000-0010-0000-0300-00000A000000}" name="Explanations for differenc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963DE-DB7E-47B9-A903-B29490496323}">
  <dimension ref="A7:D25"/>
  <sheetViews>
    <sheetView zoomScale="85" zoomScaleNormal="85" workbookViewId="0">
      <selection activeCell="A19" sqref="A19"/>
    </sheetView>
  </sheetViews>
  <sheetFormatPr defaultRowHeight="12.5" x14ac:dyDescent="0.25"/>
  <cols>
    <col min="1" max="1" width="13.26953125" style="64" customWidth="1"/>
    <col min="2" max="2" width="67.26953125" style="64" customWidth="1"/>
    <col min="3" max="3" width="20.453125" style="64" customWidth="1"/>
    <col min="4" max="4" width="28.453125" style="64" customWidth="1"/>
    <col min="5" max="256" width="8.7265625" style="64"/>
    <col min="257" max="257" width="11.26953125" style="64" customWidth="1"/>
    <col min="258" max="258" width="67.26953125" style="64" customWidth="1"/>
    <col min="259" max="259" width="20.453125" style="64" customWidth="1"/>
    <col min="260" max="260" width="16.54296875" style="64" customWidth="1"/>
    <col min="261" max="512" width="8.7265625" style="64"/>
    <col min="513" max="513" width="11.26953125" style="64" customWidth="1"/>
    <col min="514" max="514" width="67.26953125" style="64" customWidth="1"/>
    <col min="515" max="515" width="20.453125" style="64" customWidth="1"/>
    <col min="516" max="516" width="16.54296875" style="64" customWidth="1"/>
    <col min="517" max="768" width="8.7265625" style="64"/>
    <col min="769" max="769" width="11.26953125" style="64" customWidth="1"/>
    <col min="770" max="770" width="67.26953125" style="64" customWidth="1"/>
    <col min="771" max="771" width="20.453125" style="64" customWidth="1"/>
    <col min="772" max="772" width="16.54296875" style="64" customWidth="1"/>
    <col min="773" max="1024" width="8.7265625" style="64"/>
    <col min="1025" max="1025" width="11.26953125" style="64" customWidth="1"/>
    <col min="1026" max="1026" width="67.26953125" style="64" customWidth="1"/>
    <col min="1027" max="1027" width="20.453125" style="64" customWidth="1"/>
    <col min="1028" max="1028" width="16.54296875" style="64" customWidth="1"/>
    <col min="1029" max="1280" width="8.7265625" style="64"/>
    <col min="1281" max="1281" width="11.26953125" style="64" customWidth="1"/>
    <col min="1282" max="1282" width="67.26953125" style="64" customWidth="1"/>
    <col min="1283" max="1283" width="20.453125" style="64" customWidth="1"/>
    <col min="1284" max="1284" width="16.54296875" style="64" customWidth="1"/>
    <col min="1285" max="1536" width="8.7265625" style="64"/>
    <col min="1537" max="1537" width="11.26953125" style="64" customWidth="1"/>
    <col min="1538" max="1538" width="67.26953125" style="64" customWidth="1"/>
    <col min="1539" max="1539" width="20.453125" style="64" customWidth="1"/>
    <col min="1540" max="1540" width="16.54296875" style="64" customWidth="1"/>
    <col min="1541" max="1792" width="8.7265625" style="64"/>
    <col min="1793" max="1793" width="11.26953125" style="64" customWidth="1"/>
    <col min="1794" max="1794" width="67.26953125" style="64" customWidth="1"/>
    <col min="1795" max="1795" width="20.453125" style="64" customWidth="1"/>
    <col min="1796" max="1796" width="16.54296875" style="64" customWidth="1"/>
    <col min="1797" max="2048" width="8.7265625" style="64"/>
    <col min="2049" max="2049" width="11.26953125" style="64" customWidth="1"/>
    <col min="2050" max="2050" width="67.26953125" style="64" customWidth="1"/>
    <col min="2051" max="2051" width="20.453125" style="64" customWidth="1"/>
    <col min="2052" max="2052" width="16.54296875" style="64" customWidth="1"/>
    <col min="2053" max="2304" width="8.7265625" style="64"/>
    <col min="2305" max="2305" width="11.26953125" style="64" customWidth="1"/>
    <col min="2306" max="2306" width="67.26953125" style="64" customWidth="1"/>
    <col min="2307" max="2307" width="20.453125" style="64" customWidth="1"/>
    <col min="2308" max="2308" width="16.54296875" style="64" customWidth="1"/>
    <col min="2309" max="2560" width="8.7265625" style="64"/>
    <col min="2561" max="2561" width="11.26953125" style="64" customWidth="1"/>
    <col min="2562" max="2562" width="67.26953125" style="64" customWidth="1"/>
    <col min="2563" max="2563" width="20.453125" style="64" customWidth="1"/>
    <col min="2564" max="2564" width="16.54296875" style="64" customWidth="1"/>
    <col min="2565" max="2816" width="8.7265625" style="64"/>
    <col min="2817" max="2817" width="11.26953125" style="64" customWidth="1"/>
    <col min="2818" max="2818" width="67.26953125" style="64" customWidth="1"/>
    <col min="2819" max="2819" width="20.453125" style="64" customWidth="1"/>
    <col min="2820" max="2820" width="16.54296875" style="64" customWidth="1"/>
    <col min="2821" max="3072" width="8.7265625" style="64"/>
    <col min="3073" max="3073" width="11.26953125" style="64" customWidth="1"/>
    <col min="3074" max="3074" width="67.26953125" style="64" customWidth="1"/>
    <col min="3075" max="3075" width="20.453125" style="64" customWidth="1"/>
    <col min="3076" max="3076" width="16.54296875" style="64" customWidth="1"/>
    <col min="3077" max="3328" width="8.7265625" style="64"/>
    <col min="3329" max="3329" width="11.26953125" style="64" customWidth="1"/>
    <col min="3330" max="3330" width="67.26953125" style="64" customWidth="1"/>
    <col min="3331" max="3331" width="20.453125" style="64" customWidth="1"/>
    <col min="3332" max="3332" width="16.54296875" style="64" customWidth="1"/>
    <col min="3333" max="3584" width="8.7265625" style="64"/>
    <col min="3585" max="3585" width="11.26953125" style="64" customWidth="1"/>
    <col min="3586" max="3586" width="67.26953125" style="64" customWidth="1"/>
    <col min="3587" max="3587" width="20.453125" style="64" customWidth="1"/>
    <col min="3588" max="3588" width="16.54296875" style="64" customWidth="1"/>
    <col min="3589" max="3840" width="8.7265625" style="64"/>
    <col min="3841" max="3841" width="11.26953125" style="64" customWidth="1"/>
    <col min="3842" max="3842" width="67.26953125" style="64" customWidth="1"/>
    <col min="3843" max="3843" width="20.453125" style="64" customWidth="1"/>
    <col min="3844" max="3844" width="16.54296875" style="64" customWidth="1"/>
    <col min="3845" max="4096" width="8.7265625" style="64"/>
    <col min="4097" max="4097" width="11.26953125" style="64" customWidth="1"/>
    <col min="4098" max="4098" width="67.26953125" style="64" customWidth="1"/>
    <col min="4099" max="4099" width="20.453125" style="64" customWidth="1"/>
    <col min="4100" max="4100" width="16.54296875" style="64" customWidth="1"/>
    <col min="4101" max="4352" width="8.7265625" style="64"/>
    <col min="4353" max="4353" width="11.26953125" style="64" customWidth="1"/>
    <col min="4354" max="4354" width="67.26953125" style="64" customWidth="1"/>
    <col min="4355" max="4355" width="20.453125" style="64" customWidth="1"/>
    <col min="4356" max="4356" width="16.54296875" style="64" customWidth="1"/>
    <col min="4357" max="4608" width="8.7265625" style="64"/>
    <col min="4609" max="4609" width="11.26953125" style="64" customWidth="1"/>
    <col min="4610" max="4610" width="67.26953125" style="64" customWidth="1"/>
    <col min="4611" max="4611" width="20.453125" style="64" customWidth="1"/>
    <col min="4612" max="4612" width="16.54296875" style="64" customWidth="1"/>
    <col min="4613" max="4864" width="8.7265625" style="64"/>
    <col min="4865" max="4865" width="11.26953125" style="64" customWidth="1"/>
    <col min="4866" max="4866" width="67.26953125" style="64" customWidth="1"/>
    <col min="4867" max="4867" width="20.453125" style="64" customWidth="1"/>
    <col min="4868" max="4868" width="16.54296875" style="64" customWidth="1"/>
    <col min="4869" max="5120" width="8.7265625" style="64"/>
    <col min="5121" max="5121" width="11.26953125" style="64" customWidth="1"/>
    <col min="5122" max="5122" width="67.26953125" style="64" customWidth="1"/>
    <col min="5123" max="5123" width="20.453125" style="64" customWidth="1"/>
    <col min="5124" max="5124" width="16.54296875" style="64" customWidth="1"/>
    <col min="5125" max="5376" width="8.7265625" style="64"/>
    <col min="5377" max="5377" width="11.26953125" style="64" customWidth="1"/>
    <col min="5378" max="5378" width="67.26953125" style="64" customWidth="1"/>
    <col min="5379" max="5379" width="20.453125" style="64" customWidth="1"/>
    <col min="5380" max="5380" width="16.54296875" style="64" customWidth="1"/>
    <col min="5381" max="5632" width="8.7265625" style="64"/>
    <col min="5633" max="5633" width="11.26953125" style="64" customWidth="1"/>
    <col min="5634" max="5634" width="67.26953125" style="64" customWidth="1"/>
    <col min="5635" max="5635" width="20.453125" style="64" customWidth="1"/>
    <col min="5636" max="5636" width="16.54296875" style="64" customWidth="1"/>
    <col min="5637" max="5888" width="8.7265625" style="64"/>
    <col min="5889" max="5889" width="11.26953125" style="64" customWidth="1"/>
    <col min="5890" max="5890" width="67.26953125" style="64" customWidth="1"/>
    <col min="5891" max="5891" width="20.453125" style="64" customWidth="1"/>
    <col min="5892" max="5892" width="16.54296875" style="64" customWidth="1"/>
    <col min="5893" max="6144" width="8.7265625" style="64"/>
    <col min="6145" max="6145" width="11.26953125" style="64" customWidth="1"/>
    <col min="6146" max="6146" width="67.26953125" style="64" customWidth="1"/>
    <col min="6147" max="6147" width="20.453125" style="64" customWidth="1"/>
    <col min="6148" max="6148" width="16.54296875" style="64" customWidth="1"/>
    <col min="6149" max="6400" width="8.7265625" style="64"/>
    <col min="6401" max="6401" width="11.26953125" style="64" customWidth="1"/>
    <col min="6402" max="6402" width="67.26953125" style="64" customWidth="1"/>
    <col min="6403" max="6403" width="20.453125" style="64" customWidth="1"/>
    <col min="6404" max="6404" width="16.54296875" style="64" customWidth="1"/>
    <col min="6405" max="6656" width="8.7265625" style="64"/>
    <col min="6657" max="6657" width="11.26953125" style="64" customWidth="1"/>
    <col min="6658" max="6658" width="67.26953125" style="64" customWidth="1"/>
    <col min="6659" max="6659" width="20.453125" style="64" customWidth="1"/>
    <col min="6660" max="6660" width="16.54296875" style="64" customWidth="1"/>
    <col min="6661" max="6912" width="8.7265625" style="64"/>
    <col min="6913" max="6913" width="11.26953125" style="64" customWidth="1"/>
    <col min="6914" max="6914" width="67.26953125" style="64" customWidth="1"/>
    <col min="6915" max="6915" width="20.453125" style="64" customWidth="1"/>
    <col min="6916" max="6916" width="16.54296875" style="64" customWidth="1"/>
    <col min="6917" max="7168" width="8.7265625" style="64"/>
    <col min="7169" max="7169" width="11.26953125" style="64" customWidth="1"/>
    <col min="7170" max="7170" width="67.26953125" style="64" customWidth="1"/>
    <col min="7171" max="7171" width="20.453125" style="64" customWidth="1"/>
    <col min="7172" max="7172" width="16.54296875" style="64" customWidth="1"/>
    <col min="7173" max="7424" width="8.7265625" style="64"/>
    <col min="7425" max="7425" width="11.26953125" style="64" customWidth="1"/>
    <col min="7426" max="7426" width="67.26953125" style="64" customWidth="1"/>
    <col min="7427" max="7427" width="20.453125" style="64" customWidth="1"/>
    <col min="7428" max="7428" width="16.54296875" style="64" customWidth="1"/>
    <col min="7429" max="7680" width="8.7265625" style="64"/>
    <col min="7681" max="7681" width="11.26953125" style="64" customWidth="1"/>
    <col min="7682" max="7682" width="67.26953125" style="64" customWidth="1"/>
    <col min="7683" max="7683" width="20.453125" style="64" customWidth="1"/>
    <col min="7684" max="7684" width="16.54296875" style="64" customWidth="1"/>
    <col min="7685" max="7936" width="8.7265625" style="64"/>
    <col min="7937" max="7937" width="11.26953125" style="64" customWidth="1"/>
    <col min="7938" max="7938" width="67.26953125" style="64" customWidth="1"/>
    <col min="7939" max="7939" width="20.453125" style="64" customWidth="1"/>
    <col min="7940" max="7940" width="16.54296875" style="64" customWidth="1"/>
    <col min="7941" max="8192" width="8.7265625" style="64"/>
    <col min="8193" max="8193" width="11.26953125" style="64" customWidth="1"/>
    <col min="8194" max="8194" width="67.26953125" style="64" customWidth="1"/>
    <col min="8195" max="8195" width="20.453125" style="64" customWidth="1"/>
    <col min="8196" max="8196" width="16.54296875" style="64" customWidth="1"/>
    <col min="8197" max="8448" width="8.7265625" style="64"/>
    <col min="8449" max="8449" width="11.26953125" style="64" customWidth="1"/>
    <col min="8450" max="8450" width="67.26953125" style="64" customWidth="1"/>
    <col min="8451" max="8451" width="20.453125" style="64" customWidth="1"/>
    <col min="8452" max="8452" width="16.54296875" style="64" customWidth="1"/>
    <col min="8453" max="8704" width="8.7265625" style="64"/>
    <col min="8705" max="8705" width="11.26953125" style="64" customWidth="1"/>
    <col min="8706" max="8706" width="67.26953125" style="64" customWidth="1"/>
    <col min="8707" max="8707" width="20.453125" style="64" customWidth="1"/>
    <col min="8708" max="8708" width="16.54296875" style="64" customWidth="1"/>
    <col min="8709" max="8960" width="8.7265625" style="64"/>
    <col min="8961" max="8961" width="11.26953125" style="64" customWidth="1"/>
    <col min="8962" max="8962" width="67.26953125" style="64" customWidth="1"/>
    <col min="8963" max="8963" width="20.453125" style="64" customWidth="1"/>
    <col min="8964" max="8964" width="16.54296875" style="64" customWidth="1"/>
    <col min="8965" max="9216" width="8.7265625" style="64"/>
    <col min="9217" max="9217" width="11.26953125" style="64" customWidth="1"/>
    <col min="9218" max="9218" width="67.26953125" style="64" customWidth="1"/>
    <col min="9219" max="9219" width="20.453125" style="64" customWidth="1"/>
    <col min="9220" max="9220" width="16.54296875" style="64" customWidth="1"/>
    <col min="9221" max="9472" width="8.7265625" style="64"/>
    <col min="9473" max="9473" width="11.26953125" style="64" customWidth="1"/>
    <col min="9474" max="9474" width="67.26953125" style="64" customWidth="1"/>
    <col min="9475" max="9475" width="20.453125" style="64" customWidth="1"/>
    <col min="9476" max="9476" width="16.54296875" style="64" customWidth="1"/>
    <col min="9477" max="9728" width="8.7265625" style="64"/>
    <col min="9729" max="9729" width="11.26953125" style="64" customWidth="1"/>
    <col min="9730" max="9730" width="67.26953125" style="64" customWidth="1"/>
    <col min="9731" max="9731" width="20.453125" style="64" customWidth="1"/>
    <col min="9732" max="9732" width="16.54296875" style="64" customWidth="1"/>
    <col min="9733" max="9984" width="8.7265625" style="64"/>
    <col min="9985" max="9985" width="11.26953125" style="64" customWidth="1"/>
    <col min="9986" max="9986" width="67.26953125" style="64" customWidth="1"/>
    <col min="9987" max="9987" width="20.453125" style="64" customWidth="1"/>
    <col min="9988" max="9988" width="16.54296875" style="64" customWidth="1"/>
    <col min="9989" max="10240" width="8.7265625" style="64"/>
    <col min="10241" max="10241" width="11.26953125" style="64" customWidth="1"/>
    <col min="10242" max="10242" width="67.26953125" style="64" customWidth="1"/>
    <col min="10243" max="10243" width="20.453125" style="64" customWidth="1"/>
    <col min="10244" max="10244" width="16.54296875" style="64" customWidth="1"/>
    <col min="10245" max="10496" width="8.7265625" style="64"/>
    <col min="10497" max="10497" width="11.26953125" style="64" customWidth="1"/>
    <col min="10498" max="10498" width="67.26953125" style="64" customWidth="1"/>
    <col min="10499" max="10499" width="20.453125" style="64" customWidth="1"/>
    <col min="10500" max="10500" width="16.54296875" style="64" customWidth="1"/>
    <col min="10501" max="10752" width="8.7265625" style="64"/>
    <col min="10753" max="10753" width="11.26953125" style="64" customWidth="1"/>
    <col min="10754" max="10754" width="67.26953125" style="64" customWidth="1"/>
    <col min="10755" max="10755" width="20.453125" style="64" customWidth="1"/>
    <col min="10756" max="10756" width="16.54296875" style="64" customWidth="1"/>
    <col min="10757" max="11008" width="8.7265625" style="64"/>
    <col min="11009" max="11009" width="11.26953125" style="64" customWidth="1"/>
    <col min="11010" max="11010" width="67.26953125" style="64" customWidth="1"/>
    <col min="11011" max="11011" width="20.453125" style="64" customWidth="1"/>
    <col min="11012" max="11012" width="16.54296875" style="64" customWidth="1"/>
    <col min="11013" max="11264" width="8.7265625" style="64"/>
    <col min="11265" max="11265" width="11.26953125" style="64" customWidth="1"/>
    <col min="11266" max="11266" width="67.26953125" style="64" customWidth="1"/>
    <col min="11267" max="11267" width="20.453125" style="64" customWidth="1"/>
    <col min="11268" max="11268" width="16.54296875" style="64" customWidth="1"/>
    <col min="11269" max="11520" width="8.7265625" style="64"/>
    <col min="11521" max="11521" width="11.26953125" style="64" customWidth="1"/>
    <col min="11522" max="11522" width="67.26953125" style="64" customWidth="1"/>
    <col min="11523" max="11523" width="20.453125" style="64" customWidth="1"/>
    <col min="11524" max="11524" width="16.54296875" style="64" customWidth="1"/>
    <col min="11525" max="11776" width="8.7265625" style="64"/>
    <col min="11777" max="11777" width="11.26953125" style="64" customWidth="1"/>
    <col min="11778" max="11778" width="67.26953125" style="64" customWidth="1"/>
    <col min="11779" max="11779" width="20.453125" style="64" customWidth="1"/>
    <col min="11780" max="11780" width="16.54296875" style="64" customWidth="1"/>
    <col min="11781" max="12032" width="8.7265625" style="64"/>
    <col min="12033" max="12033" width="11.26953125" style="64" customWidth="1"/>
    <col min="12034" max="12034" width="67.26953125" style="64" customWidth="1"/>
    <col min="12035" max="12035" width="20.453125" style="64" customWidth="1"/>
    <col min="12036" max="12036" width="16.54296875" style="64" customWidth="1"/>
    <col min="12037" max="12288" width="8.7265625" style="64"/>
    <col min="12289" max="12289" width="11.26953125" style="64" customWidth="1"/>
    <col min="12290" max="12290" width="67.26953125" style="64" customWidth="1"/>
    <col min="12291" max="12291" width="20.453125" style="64" customWidth="1"/>
    <col min="12292" max="12292" width="16.54296875" style="64" customWidth="1"/>
    <col min="12293" max="12544" width="8.7265625" style="64"/>
    <col min="12545" max="12545" width="11.26953125" style="64" customWidth="1"/>
    <col min="12546" max="12546" width="67.26953125" style="64" customWidth="1"/>
    <col min="12547" max="12547" width="20.453125" style="64" customWidth="1"/>
    <col min="12548" max="12548" width="16.54296875" style="64" customWidth="1"/>
    <col min="12549" max="12800" width="8.7265625" style="64"/>
    <col min="12801" max="12801" width="11.26953125" style="64" customWidth="1"/>
    <col min="12802" max="12802" width="67.26953125" style="64" customWidth="1"/>
    <col min="12803" max="12803" width="20.453125" style="64" customWidth="1"/>
    <col min="12804" max="12804" width="16.54296875" style="64" customWidth="1"/>
    <col min="12805" max="13056" width="8.7265625" style="64"/>
    <col min="13057" max="13057" width="11.26953125" style="64" customWidth="1"/>
    <col min="13058" max="13058" width="67.26953125" style="64" customWidth="1"/>
    <col min="13059" max="13059" width="20.453125" style="64" customWidth="1"/>
    <col min="13060" max="13060" width="16.54296875" style="64" customWidth="1"/>
    <col min="13061" max="13312" width="8.7265625" style="64"/>
    <col min="13313" max="13313" width="11.26953125" style="64" customWidth="1"/>
    <col min="13314" max="13314" width="67.26953125" style="64" customWidth="1"/>
    <col min="13315" max="13315" width="20.453125" style="64" customWidth="1"/>
    <col min="13316" max="13316" width="16.54296875" style="64" customWidth="1"/>
    <col min="13317" max="13568" width="8.7265625" style="64"/>
    <col min="13569" max="13569" width="11.26953125" style="64" customWidth="1"/>
    <col min="13570" max="13570" width="67.26953125" style="64" customWidth="1"/>
    <col min="13571" max="13571" width="20.453125" style="64" customWidth="1"/>
    <col min="13572" max="13572" width="16.54296875" style="64" customWidth="1"/>
    <col min="13573" max="13824" width="8.7265625" style="64"/>
    <col min="13825" max="13825" width="11.26953125" style="64" customWidth="1"/>
    <col min="13826" max="13826" width="67.26953125" style="64" customWidth="1"/>
    <col min="13827" max="13827" width="20.453125" style="64" customWidth="1"/>
    <col min="13828" max="13828" width="16.54296875" style="64" customWidth="1"/>
    <col min="13829" max="14080" width="8.7265625" style="64"/>
    <col min="14081" max="14081" width="11.26953125" style="64" customWidth="1"/>
    <col min="14082" max="14082" width="67.26953125" style="64" customWidth="1"/>
    <col min="14083" max="14083" width="20.453125" style="64" customWidth="1"/>
    <col min="14084" max="14084" width="16.54296875" style="64" customWidth="1"/>
    <col min="14085" max="14336" width="8.7265625" style="64"/>
    <col min="14337" max="14337" width="11.26953125" style="64" customWidth="1"/>
    <col min="14338" max="14338" width="67.26953125" style="64" customWidth="1"/>
    <col min="14339" max="14339" width="20.453125" style="64" customWidth="1"/>
    <col min="14340" max="14340" width="16.54296875" style="64" customWidth="1"/>
    <col min="14341" max="14592" width="8.7265625" style="64"/>
    <col min="14593" max="14593" width="11.26953125" style="64" customWidth="1"/>
    <col min="14594" max="14594" width="67.26953125" style="64" customWidth="1"/>
    <col min="14595" max="14595" width="20.453125" style="64" customWidth="1"/>
    <col min="14596" max="14596" width="16.54296875" style="64" customWidth="1"/>
    <col min="14597" max="14848" width="8.7265625" style="64"/>
    <col min="14849" max="14849" width="11.26953125" style="64" customWidth="1"/>
    <col min="14850" max="14850" width="67.26953125" style="64" customWidth="1"/>
    <col min="14851" max="14851" width="20.453125" style="64" customWidth="1"/>
    <col min="14852" max="14852" width="16.54296875" style="64" customWidth="1"/>
    <col min="14853" max="15104" width="8.7265625" style="64"/>
    <col min="15105" max="15105" width="11.26953125" style="64" customWidth="1"/>
    <col min="15106" max="15106" width="67.26953125" style="64" customWidth="1"/>
    <col min="15107" max="15107" width="20.453125" style="64" customWidth="1"/>
    <col min="15108" max="15108" width="16.54296875" style="64" customWidth="1"/>
    <col min="15109" max="15360" width="8.7265625" style="64"/>
    <col min="15361" max="15361" width="11.26953125" style="64" customWidth="1"/>
    <col min="15362" max="15362" width="67.26953125" style="64" customWidth="1"/>
    <col min="15363" max="15363" width="20.453125" style="64" customWidth="1"/>
    <col min="15364" max="15364" width="16.54296875" style="64" customWidth="1"/>
    <col min="15365" max="15616" width="8.7265625" style="64"/>
    <col min="15617" max="15617" width="11.26953125" style="64" customWidth="1"/>
    <col min="15618" max="15618" width="67.26953125" style="64" customWidth="1"/>
    <col min="15619" max="15619" width="20.453125" style="64" customWidth="1"/>
    <col min="15620" max="15620" width="16.54296875" style="64" customWidth="1"/>
    <col min="15621" max="15872" width="8.7265625" style="64"/>
    <col min="15873" max="15873" width="11.26953125" style="64" customWidth="1"/>
    <col min="15874" max="15874" width="67.26953125" style="64" customWidth="1"/>
    <col min="15875" max="15875" width="20.453125" style="64" customWidth="1"/>
    <col min="15876" max="15876" width="16.54296875" style="64" customWidth="1"/>
    <col min="15877" max="16128" width="8.7265625" style="64"/>
    <col min="16129" max="16129" width="11.26953125" style="64" customWidth="1"/>
    <col min="16130" max="16130" width="67.26953125" style="64" customWidth="1"/>
    <col min="16131" max="16131" width="20.453125" style="64" customWidth="1"/>
    <col min="16132" max="16132" width="16.54296875" style="64" customWidth="1"/>
    <col min="16133" max="16384" width="8.7265625" style="64"/>
  </cols>
  <sheetData>
    <row r="7" spans="1:4" s="37" customFormat="1" ht="18" x14ac:dyDescent="0.4">
      <c r="A7" s="65" t="s">
        <v>102</v>
      </c>
      <c r="B7" s="34"/>
      <c r="C7" s="35"/>
      <c r="D7" s="36"/>
    </row>
    <row r="8" spans="1:4" s="37" customFormat="1" ht="14.5" x14ac:dyDescent="0.35">
      <c r="A8" s="66" t="s">
        <v>103</v>
      </c>
      <c r="B8" s="39"/>
      <c r="C8" s="40"/>
      <c r="D8" s="41"/>
    </row>
    <row r="9" spans="1:4" s="37" customFormat="1" ht="14.5" x14ac:dyDescent="0.35">
      <c r="A9" s="38" t="s">
        <v>77</v>
      </c>
      <c r="B9" s="39"/>
      <c r="C9" s="40"/>
      <c r="D9" s="41"/>
    </row>
    <row r="10" spans="1:4" s="37" customFormat="1" ht="14.5" x14ac:dyDescent="0.35">
      <c r="A10" s="40"/>
      <c r="B10" s="42"/>
      <c r="C10" s="38"/>
      <c r="D10" s="43"/>
    </row>
    <row r="11" spans="1:4" s="37" customFormat="1" ht="14.5" x14ac:dyDescent="0.35">
      <c r="A11" s="38" t="s">
        <v>78</v>
      </c>
      <c r="B11" s="69" t="s">
        <v>83</v>
      </c>
      <c r="C11" s="38"/>
      <c r="D11" s="44"/>
    </row>
    <row r="12" spans="1:4" s="37" customFormat="1" ht="14.5" x14ac:dyDescent="0.35">
      <c r="A12" s="45" t="s">
        <v>71</v>
      </c>
      <c r="B12" s="70">
        <v>46063</v>
      </c>
      <c r="C12" s="45"/>
      <c r="D12" s="46"/>
    </row>
    <row r="13" spans="1:4" s="37" customFormat="1" ht="14.5" x14ac:dyDescent="0.35">
      <c r="A13" s="33" t="s">
        <v>72</v>
      </c>
      <c r="B13" s="47"/>
      <c r="C13" s="40"/>
      <c r="D13" s="41"/>
    </row>
    <row r="14" spans="1:4" s="37" customFormat="1" ht="14.5" x14ac:dyDescent="0.35">
      <c r="A14" s="40" t="s">
        <v>79</v>
      </c>
      <c r="B14" s="48"/>
      <c r="C14" s="40"/>
      <c r="D14" s="41"/>
    </row>
    <row r="15" spans="1:4" s="37" customFormat="1" ht="14.5" x14ac:dyDescent="0.35">
      <c r="A15" s="40" t="s">
        <v>80</v>
      </c>
      <c r="B15" s="48"/>
      <c r="C15" s="40"/>
      <c r="D15" s="41"/>
    </row>
    <row r="16" spans="1:4" s="37" customFormat="1" ht="14.5" x14ac:dyDescent="0.35">
      <c r="A16" s="40"/>
      <c r="B16" s="48"/>
      <c r="C16" s="40"/>
      <c r="D16" s="41"/>
    </row>
    <row r="17" spans="1:4" s="37" customFormat="1" ht="14.5" x14ac:dyDescent="0.35">
      <c r="A17" s="40"/>
      <c r="B17" s="48"/>
      <c r="C17" s="40"/>
      <c r="D17" s="41"/>
    </row>
    <row r="18" spans="1:4" s="37" customFormat="1" ht="14.5" x14ac:dyDescent="0.35">
      <c r="A18" s="49"/>
      <c r="B18" s="50"/>
      <c r="C18" s="49"/>
      <c r="D18" s="50"/>
    </row>
    <row r="19" spans="1:4" s="37" customFormat="1" ht="14.5" x14ac:dyDescent="0.35">
      <c r="A19" s="51" t="s">
        <v>73</v>
      </c>
      <c r="B19" s="52"/>
      <c r="C19" s="51" t="s">
        <v>74</v>
      </c>
      <c r="D19" s="53" t="s">
        <v>75</v>
      </c>
    </row>
    <row r="20" spans="1:4" s="37" customFormat="1" ht="14.5" x14ac:dyDescent="0.35">
      <c r="A20" s="54" t="s">
        <v>81</v>
      </c>
      <c r="B20" s="55"/>
      <c r="C20" s="71" t="s">
        <v>104</v>
      </c>
      <c r="D20" s="56"/>
    </row>
    <row r="21" spans="1:4" s="37" customFormat="1" ht="14.5" x14ac:dyDescent="0.35">
      <c r="A21" s="67" t="s">
        <v>82</v>
      </c>
      <c r="B21" s="57"/>
      <c r="C21" s="71" t="s">
        <v>104</v>
      </c>
      <c r="D21" s="58"/>
    </row>
    <row r="22" spans="1:4" s="37" customFormat="1" ht="14.5" x14ac:dyDescent="0.35">
      <c r="A22" s="59"/>
      <c r="B22" s="60"/>
      <c r="C22" s="61"/>
      <c r="D22" s="62"/>
    </row>
    <row r="23" spans="1:4" s="37" customFormat="1" ht="14.5" x14ac:dyDescent="0.35">
      <c r="A23" s="63" t="s">
        <v>76</v>
      </c>
    </row>
    <row r="24" spans="1:4" s="37" customFormat="1" ht="14.5" x14ac:dyDescent="0.35">
      <c r="A24" s="63"/>
    </row>
    <row r="25" spans="1:4" ht="96.75" customHeight="1" x14ac:dyDescent="0.25">
      <c r="A25" s="75" t="s">
        <v>107</v>
      </c>
      <c r="B25" s="75"/>
      <c r="C25" s="75"/>
      <c r="D25" s="75"/>
    </row>
  </sheetData>
  <mergeCells count="1">
    <mergeCell ref="A25:D25"/>
  </mergeCells>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4"/>
  <sheetViews>
    <sheetView zoomScale="70" zoomScaleNormal="70" workbookViewId="0">
      <selection activeCell="F39" sqref="F39"/>
    </sheetView>
  </sheetViews>
  <sheetFormatPr defaultColWidth="9.1796875" defaultRowHeight="14.5" x14ac:dyDescent="0.35"/>
  <cols>
    <col min="1" max="1" width="49.453125" style="1" customWidth="1"/>
    <col min="2" max="2" width="9.1796875" style="1" bestFit="1" customWidth="1"/>
    <col min="3" max="3" width="15" style="1" customWidth="1"/>
    <col min="4" max="4" width="14.81640625" style="1" customWidth="1"/>
    <col min="5" max="5" width="13.26953125" style="1" customWidth="1"/>
    <col min="6" max="6" width="12.81640625" style="1" customWidth="1"/>
    <col min="7" max="7" width="24.54296875" style="1" customWidth="1"/>
    <col min="8" max="8" width="13.7265625" style="1" customWidth="1"/>
    <col min="9" max="9" width="18.81640625" style="1" customWidth="1"/>
    <col min="10" max="10" width="90.26953125" style="1" customWidth="1"/>
    <col min="11" max="16384" width="9.1796875" style="1"/>
  </cols>
  <sheetData>
    <row r="1" spans="1:10" ht="21" x14ac:dyDescent="0.5">
      <c r="A1" s="13" t="s">
        <v>46</v>
      </c>
    </row>
    <row r="2" spans="1:10" ht="27.75" customHeight="1" x14ac:dyDescent="0.35">
      <c r="A2" s="76" t="s">
        <v>45</v>
      </c>
      <c r="B2" s="77"/>
      <c r="C2" s="77"/>
      <c r="D2" s="77"/>
      <c r="E2" s="77"/>
      <c r="F2" s="77"/>
      <c r="G2" s="77"/>
      <c r="H2" s="77"/>
      <c r="I2" s="77"/>
      <c r="J2" s="15"/>
    </row>
    <row r="3" spans="1:10" ht="72" customHeight="1" x14ac:dyDescent="0.35">
      <c r="A3" s="76"/>
      <c r="B3" s="77"/>
      <c r="C3" s="77"/>
      <c r="D3" s="77"/>
      <c r="E3" s="77"/>
      <c r="F3" s="77"/>
      <c r="G3" s="77"/>
      <c r="H3" s="77"/>
      <c r="I3" s="77"/>
      <c r="J3" s="15"/>
    </row>
    <row r="4" spans="1:10" ht="68.25" customHeight="1" x14ac:dyDescent="0.35">
      <c r="A4" s="76"/>
      <c r="B4" s="77"/>
      <c r="C4" s="77"/>
      <c r="D4" s="77"/>
      <c r="E4" s="77"/>
      <c r="F4" s="77"/>
      <c r="G4" s="77"/>
      <c r="H4" s="77"/>
      <c r="I4" s="77"/>
      <c r="J4" s="15"/>
    </row>
    <row r="5" spans="1:10" x14ac:dyDescent="0.35">
      <c r="A5" s="15"/>
      <c r="B5" s="15"/>
      <c r="C5" s="15"/>
      <c r="D5" s="15"/>
      <c r="E5" s="15"/>
      <c r="F5" s="15"/>
      <c r="G5" s="15"/>
      <c r="H5" s="15"/>
      <c r="I5" s="15"/>
      <c r="J5" s="15"/>
    </row>
    <row r="6" spans="1:10" x14ac:dyDescent="0.35">
      <c r="A6" s="14" t="s">
        <v>43</v>
      </c>
      <c r="B6" s="12" t="s">
        <v>51</v>
      </c>
      <c r="C6" s="15"/>
      <c r="D6" s="15"/>
      <c r="E6" s="15"/>
      <c r="F6" s="15"/>
      <c r="G6" s="15"/>
      <c r="H6" s="15"/>
      <c r="I6" s="15"/>
      <c r="J6" s="15"/>
    </row>
    <row r="7" spans="1:10" x14ac:dyDescent="0.35">
      <c r="A7" s="14" t="s">
        <v>44</v>
      </c>
      <c r="B7" s="12">
        <v>2026</v>
      </c>
      <c r="C7" s="15"/>
      <c r="D7" s="15"/>
      <c r="E7" s="15"/>
      <c r="F7" s="15"/>
      <c r="G7" s="15"/>
      <c r="H7" s="15"/>
      <c r="I7" s="15"/>
      <c r="J7" s="15"/>
    </row>
    <row r="8" spans="1:10" ht="18.75" customHeight="1" x14ac:dyDescent="0.35">
      <c r="A8" s="15"/>
      <c r="B8" s="15"/>
      <c r="C8" s="15"/>
      <c r="D8" s="15"/>
      <c r="E8" s="15"/>
      <c r="F8" s="15"/>
      <c r="G8" s="15"/>
      <c r="H8" s="15"/>
      <c r="I8" s="15"/>
      <c r="J8" s="20"/>
    </row>
    <row r="9" spans="1:10" ht="21" customHeight="1" x14ac:dyDescent="0.35">
      <c r="A9" s="10" t="s">
        <v>39</v>
      </c>
      <c r="B9" s="3" t="s">
        <v>49</v>
      </c>
      <c r="J9" s="21"/>
    </row>
    <row r="10" spans="1:10" ht="72.5" x14ac:dyDescent="0.35">
      <c r="A10" s="8" t="s">
        <v>3</v>
      </c>
      <c r="B10" s="9" t="s">
        <v>40</v>
      </c>
      <c r="C10" s="9" t="s">
        <v>41</v>
      </c>
      <c r="D10" s="9" t="s">
        <v>70</v>
      </c>
      <c r="E10" s="9" t="s">
        <v>4</v>
      </c>
      <c r="F10" s="9" t="s">
        <v>5</v>
      </c>
      <c r="G10" s="9" t="s">
        <v>42</v>
      </c>
      <c r="H10" s="9" t="s">
        <v>13</v>
      </c>
      <c r="I10" s="9" t="s">
        <v>14</v>
      </c>
      <c r="J10" s="9" t="s">
        <v>6</v>
      </c>
    </row>
    <row r="11" spans="1:10" x14ac:dyDescent="0.35">
      <c r="A11" s="2" t="s">
        <v>7</v>
      </c>
      <c r="B11" s="3"/>
      <c r="C11" s="16">
        <v>83.849666149594185</v>
      </c>
      <c r="D11" s="27">
        <v>84.024248166806288</v>
      </c>
      <c r="E11" s="16">
        <f>CODetails34[[#This Row],[Emissions in greenhouse gas (GHG) inventory (in kt) ]]-CODetails34[[#This Row],[Emissions reported under NECR (in kt) ]]</f>
        <v>-0.17458201721210287</v>
      </c>
      <c r="F11" s="17">
        <f>IF(CODetails34[[#This Row],[Absolute difference in kt (1) ]]=0,0,CODetails34[[#This Row],[Absolute difference in kt (1) ]]/CODetails34[[#This Row],[Emissions in greenhouse gas (GHG) inventory (in kt) ]])</f>
        <v>-2.0820836292971671E-3</v>
      </c>
      <c r="G11" s="16">
        <v>84.024248166806288</v>
      </c>
      <c r="H11" s="16">
        <f>CODetails34[[#This Row],[Emissions in greenhouse gas (GHG) inventory (in kt) ]]-CODetails34[[#This Row],[Emissions reported in the UNECE Convention on Long-range Transboundary Air Pollution (CLRTAP) inventory (in kt)]]</f>
        <v>-0.17458201721210287</v>
      </c>
      <c r="I11" s="17">
        <f>IF(CODetails34[[#This Row],[Absolute difference in kt (1) 2]]=0,0,CODetails34[[#This Row],[Absolute difference in kt (1) 2]]/CODetails34[[#This Row],[Emissions in greenhouse gas (GHG) inventory (in kt) ]])</f>
        <v>-2.0820836292971671E-3</v>
      </c>
      <c r="J11" s="29" t="s">
        <v>53</v>
      </c>
    </row>
    <row r="12" spans="1:10" x14ac:dyDescent="0.35">
      <c r="A12" s="2" t="s">
        <v>8</v>
      </c>
      <c r="B12" s="3" t="s">
        <v>49</v>
      </c>
      <c r="C12" s="16">
        <v>75.329094501207294</v>
      </c>
      <c r="D12" s="27">
        <v>77.75732589247167</v>
      </c>
      <c r="E12" s="16">
        <f>CODetails34[[#This Row],[Emissions in greenhouse gas (GHG) inventory (in kt) ]]-CODetails34[[#This Row],[Emissions reported under NECR (in kt) ]]</f>
        <v>-2.4282313912643758</v>
      </c>
      <c r="F12" s="17">
        <f>IF(CODetails34[[#This Row],[Absolute difference in kt (1) ]]=0,0,CODetails34[[#This Row],[Absolute difference in kt (1) ]]/CODetails34[[#This Row],[Emissions in greenhouse gas (GHG) inventory (in kt) ]])</f>
        <v>-3.2234973848324418E-2</v>
      </c>
      <c r="G12" s="16">
        <v>77.75732589247167</v>
      </c>
      <c r="H12" s="16">
        <f>CODetails34[[#This Row],[Emissions in greenhouse gas (GHG) inventory (in kt) ]]-CODetails34[[#This Row],[Emissions reported in the UNECE Convention on Long-range Transboundary Air Pollution (CLRTAP) inventory (in kt)]]</f>
        <v>-2.4282313912643758</v>
      </c>
      <c r="I12" s="17">
        <f>IF(CODetails34[[#This Row],[Absolute difference in kt (1) 2]]=0,0,CODetails34[[#This Row],[Absolute difference in kt (1) 2]]/CODetails34[[#This Row],[Emissions in greenhouse gas (GHG) inventory (in kt) ]])</f>
        <v>-3.2234973848324418E-2</v>
      </c>
      <c r="J12" s="30" t="s">
        <v>60</v>
      </c>
    </row>
    <row r="13" spans="1:10" x14ac:dyDescent="0.35">
      <c r="A13" s="4" t="s">
        <v>22</v>
      </c>
      <c r="B13" s="3" t="s">
        <v>49</v>
      </c>
      <c r="C13" s="16">
        <v>66.60299085147625</v>
      </c>
      <c r="D13" s="27">
        <v>69.031222242740625</v>
      </c>
      <c r="E13" s="16">
        <f>CODetails34[[#This Row],[Emissions in greenhouse gas (GHG) inventory (in kt) ]]-CODetails34[[#This Row],[Emissions reported under NECR (in kt) ]]</f>
        <v>-2.4282313912643758</v>
      </c>
      <c r="F13" s="17">
        <f>IF(CODetails34[[#This Row],[Absolute difference in kt (1) ]]=0,0,CODetails34[[#This Row],[Absolute difference in kt (1) ]]/CODetails34[[#This Row],[Emissions in greenhouse gas (GHG) inventory (in kt) ]])</f>
        <v>-3.6458293542392085E-2</v>
      </c>
      <c r="G13" s="16">
        <v>69.031222242740625</v>
      </c>
      <c r="H13" s="16">
        <f>CODetails34[[#This Row],[Emissions in greenhouse gas (GHG) inventory (in kt) ]]-CODetails34[[#This Row],[Emissions reported in the UNECE Convention on Long-range Transboundary Air Pollution (CLRTAP) inventory (in kt)]]</f>
        <v>-2.4282313912643758</v>
      </c>
      <c r="I13" s="17">
        <f>IF(CODetails34[[#This Row],[Absolute difference in kt (1) 2]]=0,0,CODetails34[[#This Row],[Absolute difference in kt (1) 2]]/CODetails34[[#This Row],[Emissions in greenhouse gas (GHG) inventory (in kt) ]])</f>
        <v>-3.6458293542392085E-2</v>
      </c>
      <c r="J13" s="30" t="s">
        <v>63</v>
      </c>
    </row>
    <row r="14" spans="1:10" x14ac:dyDescent="0.35">
      <c r="A14" s="5" t="s">
        <v>15</v>
      </c>
      <c r="B14" s="3" t="s">
        <v>49</v>
      </c>
      <c r="C14" s="16">
        <v>27.779271768544675</v>
      </c>
      <c r="D14" s="27">
        <v>27.779271768544675</v>
      </c>
      <c r="E14" s="16">
        <f>CODetails34[[#This Row],[Emissions in greenhouse gas (GHG) inventory (in kt) ]]-CODetails34[[#This Row],[Emissions reported under NECR (in kt) ]]</f>
        <v>0</v>
      </c>
      <c r="F14" s="17">
        <f>IF(CODetails34[[#This Row],[Absolute difference in kt (1) ]]=0,0,CODetails34[[#This Row],[Absolute difference in kt (1) ]]/CODetails34[[#This Row],[Emissions in greenhouse gas (GHG) inventory (in kt) ]])</f>
        <v>0</v>
      </c>
      <c r="G14" s="16">
        <v>27.779271768544675</v>
      </c>
      <c r="H14" s="16">
        <f>CODetails34[[#This Row],[Emissions in greenhouse gas (GHG) inventory (in kt) ]]-CODetails34[[#This Row],[Emissions reported in the UNECE Convention on Long-range Transboundary Air Pollution (CLRTAP) inventory (in kt)]]</f>
        <v>0</v>
      </c>
      <c r="I14" s="17">
        <f>IF(CODetails34[[#This Row],[Absolute difference in kt (1) 2]]=0,0,CODetails34[[#This Row],[Absolute difference in kt (1) 2]]/CODetails34[[#This Row],[Emissions in greenhouse gas (GHG) inventory (in kt) ]])</f>
        <v>0</v>
      </c>
      <c r="J14" s="30"/>
    </row>
    <row r="15" spans="1:10" ht="29" x14ac:dyDescent="0.35">
      <c r="A15" s="5" t="s">
        <v>16</v>
      </c>
      <c r="B15" s="3" t="s">
        <v>49</v>
      </c>
      <c r="C15" s="16">
        <v>19.665360527367827</v>
      </c>
      <c r="D15" s="27">
        <v>21.886254430198633</v>
      </c>
      <c r="E15" s="16">
        <f>CODetails34[[#This Row],[Emissions in greenhouse gas (GHG) inventory (in kt) ]]-CODetails34[[#This Row],[Emissions reported under NECR (in kt) ]]</f>
        <v>-2.2208939028308059</v>
      </c>
      <c r="F15" s="17">
        <f>IF(CODetails34[[#This Row],[Absolute difference in kt (1) ]]=0,0,CODetails34[[#This Row],[Absolute difference in kt (1) ]]/CODetails34[[#This Row],[Emissions in greenhouse gas (GHG) inventory (in kt) ]])</f>
        <v>-0.11293430902220375</v>
      </c>
      <c r="G15" s="16">
        <v>21.886254430198633</v>
      </c>
      <c r="H15" s="16">
        <f>CODetails34[[#This Row],[Emissions in greenhouse gas (GHG) inventory (in kt) ]]-CODetails34[[#This Row],[Emissions reported in the UNECE Convention on Long-range Transboundary Air Pollution (CLRTAP) inventory (in kt)]]</f>
        <v>-2.2208939028308059</v>
      </c>
      <c r="I15" s="17">
        <f>IF(CODetails34[[#This Row],[Absolute difference in kt (1) 2]]=0,0,CODetails34[[#This Row],[Absolute difference in kt (1) 2]]/CODetails34[[#This Row],[Emissions in greenhouse gas (GHG) inventory (in kt) ]])</f>
        <v>-0.11293430902220375</v>
      </c>
      <c r="J15" s="30" t="s">
        <v>86</v>
      </c>
    </row>
    <row r="16" spans="1:10" x14ac:dyDescent="0.35">
      <c r="A16" s="5" t="s">
        <v>17</v>
      </c>
      <c r="B16" s="3" t="s">
        <v>49</v>
      </c>
      <c r="C16" s="16">
        <v>2.5008844676634241</v>
      </c>
      <c r="D16" s="27">
        <v>2.7233929639105692</v>
      </c>
      <c r="E16" s="16">
        <f>CODetails34[[#This Row],[Emissions in greenhouse gas (GHG) inventory (in kt) ]]-CODetails34[[#This Row],[Emissions reported under NECR (in kt) ]]</f>
        <v>-0.22250849624714508</v>
      </c>
      <c r="F16" s="17">
        <f>IF(CODetails34[[#This Row],[Absolute difference in kt (1) ]]=0,0,CODetails34[[#This Row],[Absolute difference in kt (1) ]]/CODetails34[[#This Row],[Emissions in greenhouse gas (GHG) inventory (in kt) ]])</f>
        <v>-8.8971921383891331E-2</v>
      </c>
      <c r="G16" s="16">
        <v>2.7233929639105692</v>
      </c>
      <c r="H16" s="16">
        <f>CODetails34[[#This Row],[Emissions in greenhouse gas (GHG) inventory (in kt) ]]-CODetails34[[#This Row],[Emissions reported in the UNECE Convention on Long-range Transboundary Air Pollution (CLRTAP) inventory (in kt)]]</f>
        <v>-0.22250849624714508</v>
      </c>
      <c r="I16" s="17">
        <f>IF(CODetails34[[#This Row],[Absolute difference in kt (1) 2]]=0,0,CODetails34[[#This Row],[Absolute difference in kt (1) 2]]/CODetails34[[#This Row],[Emissions in greenhouse gas (GHG) inventory (in kt) ]])</f>
        <v>-8.8971921383891331E-2</v>
      </c>
      <c r="J16" s="30" t="s">
        <v>85</v>
      </c>
    </row>
    <row r="17" spans="1:10" x14ac:dyDescent="0.35">
      <c r="A17" s="5" t="s">
        <v>18</v>
      </c>
      <c r="B17" s="3" t="s">
        <v>49</v>
      </c>
      <c r="C17" s="16">
        <v>16.41094516009338</v>
      </c>
      <c r="D17" s="27">
        <v>16.395774152279802</v>
      </c>
      <c r="E17" s="16">
        <f>CODetails34[[#This Row],[Emissions in greenhouse gas (GHG) inventory (in kt) ]]-CODetails34[[#This Row],[Emissions reported under NECR (in kt) ]]</f>
        <v>1.517100781357783E-2</v>
      </c>
      <c r="F17" s="17">
        <f>IF(CODetails34[[#This Row],[Absolute difference in kt (1) ]]=0,0,CODetails34[[#This Row],[Absolute difference in kt (1) ]]/CODetails34[[#This Row],[Emissions in greenhouse gas (GHG) inventory (in kt) ]])</f>
        <v>9.2444448906387703E-4</v>
      </c>
      <c r="G17" s="16">
        <v>16.395774152279802</v>
      </c>
      <c r="H17" s="16">
        <f>CODetails34[[#This Row],[Emissions in greenhouse gas (GHG) inventory (in kt) ]]-CODetails34[[#This Row],[Emissions reported in the UNECE Convention on Long-range Transboundary Air Pollution (CLRTAP) inventory (in kt)]]</f>
        <v>1.517100781357783E-2</v>
      </c>
      <c r="I17" s="17">
        <f>IF(CODetails34[[#This Row],[Absolute difference in kt (1) 2]]=0,0,CODetails34[[#This Row],[Absolute difference in kt (1) 2]]/CODetails34[[#This Row],[Emissions in greenhouse gas (GHG) inventory (in kt) ]])</f>
        <v>9.2444448906387703E-4</v>
      </c>
      <c r="J17" s="24" t="s">
        <v>100</v>
      </c>
    </row>
    <row r="18" spans="1:10" x14ac:dyDescent="0.35">
      <c r="A18" s="5" t="s">
        <v>19</v>
      </c>
      <c r="B18" s="3" t="s">
        <v>49</v>
      </c>
      <c r="C18" s="16">
        <v>0.24652892780692018</v>
      </c>
      <c r="D18" s="27">
        <v>0.24652892780692018</v>
      </c>
      <c r="E18" s="16">
        <f>CODetails34[[#This Row],[Emissions in greenhouse gas (GHG) inventory (in kt) ]]-CODetails34[[#This Row],[Emissions reported under NECR (in kt) ]]</f>
        <v>0</v>
      </c>
      <c r="F18" s="17">
        <f>IF(CODetails34[[#This Row],[Absolute difference in kt (1) ]]=0,0,CODetails34[[#This Row],[Absolute difference in kt (1) ]]/CODetails34[[#This Row],[Emissions in greenhouse gas (GHG) inventory (in kt) ]])</f>
        <v>0</v>
      </c>
      <c r="G18" s="16">
        <v>0.24652892780692018</v>
      </c>
      <c r="H18" s="16">
        <f>CODetails34[[#This Row],[Emissions in greenhouse gas (GHG) inventory (in kt) ]]-CODetails34[[#This Row],[Emissions reported in the UNECE Convention on Long-range Transboundary Air Pollution (CLRTAP) inventory (in kt)]]</f>
        <v>0</v>
      </c>
      <c r="I18" s="17">
        <f>IF(CODetails34[[#This Row],[Absolute difference in kt (1) 2]]=0,0,CODetails34[[#This Row],[Absolute difference in kt (1) 2]]/CODetails34[[#This Row],[Emissions in greenhouse gas (GHG) inventory (in kt) ]])</f>
        <v>0</v>
      </c>
      <c r="J18" s="30"/>
    </row>
    <row r="19" spans="1:10" x14ac:dyDescent="0.35">
      <c r="A19" s="4" t="s">
        <v>23</v>
      </c>
      <c r="B19" s="3" t="s">
        <v>49</v>
      </c>
      <c r="C19" s="16">
        <v>8.726103649731062</v>
      </c>
      <c r="D19" s="27">
        <v>8.726103649731062</v>
      </c>
      <c r="E19" s="16">
        <f>CODetails34[[#This Row],[Emissions in greenhouse gas (GHG) inventory (in kt) ]]-CODetails34[[#This Row],[Emissions reported under NECR (in kt) ]]</f>
        <v>0</v>
      </c>
      <c r="F19" s="17">
        <f>IF(CODetails34[[#This Row],[Absolute difference in kt (1) ]]=0,0,CODetails34[[#This Row],[Absolute difference in kt (1) ]]/CODetails34[[#This Row],[Emissions in greenhouse gas (GHG) inventory (in kt) ]])</f>
        <v>0</v>
      </c>
      <c r="G19" s="16">
        <v>8.726103649731062</v>
      </c>
      <c r="H19" s="16">
        <f>CODetails34[[#This Row],[Emissions in greenhouse gas (GHG) inventory (in kt) ]]-CODetails34[[#This Row],[Emissions reported in the UNECE Convention on Long-range Transboundary Air Pollution (CLRTAP) inventory (in kt)]]</f>
        <v>0</v>
      </c>
      <c r="I19" s="17">
        <f>IF(CODetails34[[#This Row],[Absolute difference in kt (1) 2]]=0,0,CODetails34[[#This Row],[Absolute difference in kt (1) 2]]/CODetails34[[#This Row],[Emissions in greenhouse gas (GHG) inventory (in kt) ]])</f>
        <v>0</v>
      </c>
      <c r="J19" s="30"/>
    </row>
    <row r="20" spans="1:10" x14ac:dyDescent="0.35">
      <c r="A20" s="5" t="s">
        <v>20</v>
      </c>
      <c r="B20" s="3" t="s">
        <v>49</v>
      </c>
      <c r="C20" s="16">
        <v>7.0247541243103564</v>
      </c>
      <c r="D20" s="27">
        <v>7.0247541243103564</v>
      </c>
      <c r="E20" s="16">
        <f>CODetails34[[#This Row],[Emissions in greenhouse gas (GHG) inventory (in kt) ]]-CODetails34[[#This Row],[Emissions reported under NECR (in kt) ]]</f>
        <v>0</v>
      </c>
      <c r="F20" s="17">
        <f>IF(CODetails34[[#This Row],[Absolute difference in kt (1) ]]=0,0,CODetails34[[#This Row],[Absolute difference in kt (1) ]]/CODetails34[[#This Row],[Emissions in greenhouse gas (GHG) inventory (in kt) ]])</f>
        <v>0</v>
      </c>
      <c r="G20" s="16">
        <v>7.0247541243103564</v>
      </c>
      <c r="H20" s="16">
        <f>CODetails34[[#This Row],[Emissions in greenhouse gas (GHG) inventory (in kt) ]]-CODetails34[[#This Row],[Emissions reported in the UNECE Convention on Long-range Transboundary Air Pollution (CLRTAP) inventory (in kt)]]</f>
        <v>0</v>
      </c>
      <c r="I20" s="17">
        <f>IF(CODetails34[[#This Row],[Absolute difference in kt (1) 2]]=0,0,CODetails34[[#This Row],[Absolute difference in kt (1) 2]]/CODetails34[[#This Row],[Emissions in greenhouse gas (GHG) inventory (in kt) ]])</f>
        <v>0</v>
      </c>
      <c r="J20" s="30"/>
    </row>
    <row r="21" spans="1:10" ht="33" customHeight="1" x14ac:dyDescent="0.35">
      <c r="A21" s="6" t="s">
        <v>21</v>
      </c>
      <c r="B21" s="3" t="s">
        <v>49</v>
      </c>
      <c r="C21" s="16">
        <v>1.7013495254207049</v>
      </c>
      <c r="D21" s="27">
        <v>1.7013495254207049</v>
      </c>
      <c r="E21" s="16">
        <f>CODetails34[[#This Row],[Emissions in greenhouse gas (GHG) inventory (in kt) ]]-CODetails34[[#This Row],[Emissions reported under NECR (in kt) ]]</f>
        <v>0</v>
      </c>
      <c r="F21" s="17">
        <f>IF(CODetails34[[#This Row],[Absolute difference in kt (1) ]]=0,0,CODetails34[[#This Row],[Absolute difference in kt (1) ]]/CODetails34[[#This Row],[Emissions in greenhouse gas (GHG) inventory (in kt) ]])</f>
        <v>0</v>
      </c>
      <c r="G21" s="16">
        <v>1.7013495254207049</v>
      </c>
      <c r="H21" s="16">
        <f>CODetails34[[#This Row],[Emissions in greenhouse gas (GHG) inventory (in kt) ]]-CODetails34[[#This Row],[Emissions reported in the UNECE Convention on Long-range Transboundary Air Pollution (CLRTAP) inventory (in kt)]]</f>
        <v>0</v>
      </c>
      <c r="I21" s="17">
        <f>IF(CODetails34[[#This Row],[Absolute difference in kt (1) 2]]=0,0,CODetails34[[#This Row],[Absolute difference in kt (1) 2]]/CODetails34[[#This Row],[Emissions in greenhouse gas (GHG) inventory (in kt) ]])</f>
        <v>0</v>
      </c>
      <c r="J21" s="68"/>
    </row>
    <row r="22" spans="1:10" x14ac:dyDescent="0.35">
      <c r="A22" s="2" t="s">
        <v>9</v>
      </c>
      <c r="B22" s="3" t="s">
        <v>49</v>
      </c>
      <c r="C22" s="16">
        <v>7.9766820651061243</v>
      </c>
      <c r="D22" s="27">
        <v>5.7197125156981343</v>
      </c>
      <c r="E22" s="16">
        <f>CODetails34[[#This Row],[Emissions in greenhouse gas (GHG) inventory (in kt) ]]-CODetails34[[#This Row],[Emissions reported under NECR (in kt) ]]</f>
        <v>2.25696954940799</v>
      </c>
      <c r="F22" s="17">
        <f>IF(CODetails34[[#This Row],[Absolute difference in kt (1) ]]=0,0,CODetails34[[#This Row],[Absolute difference in kt (1) ]]/CODetails34[[#This Row],[Emissions in greenhouse gas (GHG) inventory (in kt) ]])</f>
        <v>0.28294590795853197</v>
      </c>
      <c r="G22" s="16">
        <v>5.7197125156981343</v>
      </c>
      <c r="H22" s="16">
        <f>CODetails34[[#This Row],[Emissions in greenhouse gas (GHG) inventory (in kt) ]]-CODetails34[[#This Row],[Emissions reported in the UNECE Convention on Long-range Transboundary Air Pollution (CLRTAP) inventory (in kt)]]</f>
        <v>2.25696954940799</v>
      </c>
      <c r="I22" s="17">
        <f>IF(CODetails34[[#This Row],[Absolute difference in kt (1) 2]]=0,0,CODetails34[[#This Row],[Absolute difference in kt (1) 2]]/CODetails34[[#This Row],[Emissions in greenhouse gas (GHG) inventory (in kt) ]])</f>
        <v>0.28294590795853197</v>
      </c>
      <c r="J22" s="30" t="s">
        <v>64</v>
      </c>
    </row>
    <row r="23" spans="1:10" x14ac:dyDescent="0.35">
      <c r="A23" s="5" t="s">
        <v>24</v>
      </c>
      <c r="B23" s="3" t="s">
        <v>49</v>
      </c>
      <c r="C23" s="16">
        <v>3.15</v>
      </c>
      <c r="D23" s="27">
        <v>3.15</v>
      </c>
      <c r="E23" s="16">
        <f>CODetails34[[#This Row],[Emissions in greenhouse gas (GHG) inventory (in kt) ]]-CODetails34[[#This Row],[Emissions reported under NECR (in kt) ]]</f>
        <v>0</v>
      </c>
      <c r="F23" s="17">
        <f>IF(CODetails34[[#This Row],[Absolute difference in kt (1) ]]=0,0,CODetails34[[#This Row],[Absolute difference in kt (1) ]]/CODetails34[[#This Row],[Emissions in greenhouse gas (GHG) inventory (in kt) ]])</f>
        <v>0</v>
      </c>
      <c r="G23" s="16">
        <v>3.15</v>
      </c>
      <c r="H23" s="16">
        <f>CODetails34[[#This Row],[Emissions in greenhouse gas (GHG) inventory (in kt) ]]-CODetails34[[#This Row],[Emissions reported in the UNECE Convention on Long-range Transboundary Air Pollution (CLRTAP) inventory (in kt)]]</f>
        <v>0</v>
      </c>
      <c r="I23" s="17">
        <f>IF(CODetails34[[#This Row],[Absolute difference in kt (1) 2]]=0,0,CODetails34[[#This Row],[Absolute difference in kt (1) 2]]/CODetails34[[#This Row],[Emissions in greenhouse gas (GHG) inventory (in kt) ]])</f>
        <v>0</v>
      </c>
      <c r="J23" s="30"/>
    </row>
    <row r="24" spans="1:10" x14ac:dyDescent="0.35">
      <c r="A24" s="5" t="s">
        <v>25</v>
      </c>
      <c r="B24" s="3" t="s">
        <v>49</v>
      </c>
      <c r="C24" s="16">
        <v>0.32430108000000002</v>
      </c>
      <c r="D24" s="27">
        <v>0.32430108000000002</v>
      </c>
      <c r="E24" s="16">
        <f>CODetails34[[#This Row],[Emissions in greenhouse gas (GHG) inventory (in kt) ]]-CODetails34[[#This Row],[Emissions reported under NECR (in kt) ]]</f>
        <v>0</v>
      </c>
      <c r="F24" s="17">
        <f>IF(CODetails34[[#This Row],[Absolute difference in kt (1) ]]=0,0,CODetails34[[#This Row],[Absolute difference in kt (1) ]]/CODetails34[[#This Row],[Emissions in greenhouse gas (GHG) inventory (in kt) ]])</f>
        <v>0</v>
      </c>
      <c r="G24" s="16">
        <v>0.32430108000000002</v>
      </c>
      <c r="H24" s="16">
        <f>CODetails34[[#This Row],[Emissions in greenhouse gas (GHG) inventory (in kt) ]]-CODetails34[[#This Row],[Emissions reported in the UNECE Convention on Long-range Transboundary Air Pollution (CLRTAP) inventory (in kt)]]</f>
        <v>0</v>
      </c>
      <c r="I24" s="17">
        <f>IF(CODetails34[[#This Row],[Absolute difference in kt (1) 2]]=0,0,CODetails34[[#This Row],[Absolute difference in kt (1) 2]]/CODetails34[[#This Row],[Emissions in greenhouse gas (GHG) inventory (in kt) ]])</f>
        <v>0</v>
      </c>
      <c r="J24" s="30"/>
    </row>
    <row r="25" spans="1:10" ht="29" x14ac:dyDescent="0.35">
      <c r="A25" s="5" t="s">
        <v>26</v>
      </c>
      <c r="B25" s="3" t="s">
        <v>49</v>
      </c>
      <c r="C25" s="16">
        <v>3.3495640945065102</v>
      </c>
      <c r="D25" s="27">
        <v>1.4446654434467181</v>
      </c>
      <c r="E25" s="16">
        <f>CODetails34[[#This Row],[Emissions in greenhouse gas (GHG) inventory (in kt) ]]-CODetails34[[#This Row],[Emissions reported under NECR (in kt) ]]</f>
        <v>1.9048986510597921</v>
      </c>
      <c r="F25" s="17">
        <f>IF(CODetails34[[#This Row],[Absolute difference in kt (1) ]]=0,0,CODetails34[[#This Row],[Absolute difference in kt (1) ]]/CODetails34[[#This Row],[Emissions in greenhouse gas (GHG) inventory (in kt) ]])</f>
        <v>0.56870046290021503</v>
      </c>
      <c r="G25" s="16">
        <v>1.4446654434467181</v>
      </c>
      <c r="H25" s="16">
        <f>CODetails34[[#This Row],[Emissions in greenhouse gas (GHG) inventory (in kt) ]]-CODetails34[[#This Row],[Emissions reported in the UNECE Convention on Long-range Transboundary Air Pollution (CLRTAP) inventory (in kt)]]</f>
        <v>1.9048986510597921</v>
      </c>
      <c r="I25" s="17">
        <f>IF(CODetails34[[#This Row],[Absolute difference in kt (1) 2]]=0,0,CODetails34[[#This Row],[Absolute difference in kt (1) 2]]/CODetails34[[#This Row],[Emissions in greenhouse gas (GHG) inventory (in kt) ]])</f>
        <v>0.56870046290021503</v>
      </c>
      <c r="J25" s="30" t="s">
        <v>65</v>
      </c>
    </row>
    <row r="26" spans="1:10" x14ac:dyDescent="0.35">
      <c r="A26" s="5" t="s">
        <v>27</v>
      </c>
      <c r="B26" s="3" t="s">
        <v>49</v>
      </c>
      <c r="C26" s="16">
        <v>1.1528168905996146</v>
      </c>
      <c r="D26" s="27">
        <v>0</v>
      </c>
      <c r="E26" s="16">
        <f>CODetails34[[#This Row],[Emissions in greenhouse gas (GHG) inventory (in kt) ]]-CODetails34[[#This Row],[Emissions reported under NECR (in kt) ]]</f>
        <v>1.1528168905996146</v>
      </c>
      <c r="F26" s="17">
        <f>IF(CODetails34[[#This Row],[Absolute difference in kt (1) ]]=0,0,CODetails34[[#This Row],[Absolute difference in kt (1) ]]/CODetails34[[#This Row],[Emissions in greenhouse gas (GHG) inventory (in kt) ]])</f>
        <v>1</v>
      </c>
      <c r="G26" s="16">
        <v>0</v>
      </c>
      <c r="H26" s="16">
        <f>CODetails34[[#This Row],[Emissions in greenhouse gas (GHG) inventory (in kt) ]]-CODetails34[[#This Row],[Emissions reported in the UNECE Convention on Long-range Transboundary Air Pollution (CLRTAP) inventory (in kt)]]</f>
        <v>1.1528168905996146</v>
      </c>
      <c r="I26" s="17">
        <f>IF(CODetails34[[#This Row],[Absolute difference in kt (1) 2]]=0,0,CODetails34[[#This Row],[Absolute difference in kt (1) 2]]/CODetails34[[#This Row],[Emissions in greenhouse gas (GHG) inventory (in kt) ]])</f>
        <v>1</v>
      </c>
      <c r="J26" s="30" t="s">
        <v>54</v>
      </c>
    </row>
    <row r="27" spans="1:10" ht="29" x14ac:dyDescent="0.35">
      <c r="A27" s="5" t="s">
        <v>28</v>
      </c>
      <c r="B27" s="3" t="s">
        <v>49</v>
      </c>
      <c r="C27" s="16">
        <v>0</v>
      </c>
      <c r="D27" s="27">
        <v>0.80074599225141596</v>
      </c>
      <c r="E27" s="16">
        <f>CODetails34[[#This Row],[Emissions in greenhouse gas (GHG) inventory (in kt) ]]-CODetails34[[#This Row],[Emissions reported under NECR (in kt) ]]</f>
        <v>-0.80074599225141596</v>
      </c>
      <c r="F27" s="17" t="s">
        <v>108</v>
      </c>
      <c r="G27" s="16">
        <v>0.80074599225141596</v>
      </c>
      <c r="H27" s="16">
        <f>CODetails34[[#This Row],[Emissions in greenhouse gas (GHG) inventory (in kt) ]]-CODetails34[[#This Row],[Emissions reported in the UNECE Convention on Long-range Transboundary Air Pollution (CLRTAP) inventory (in kt)]]</f>
        <v>-0.80074599225141596</v>
      </c>
      <c r="I27" s="17" t="s">
        <v>108</v>
      </c>
      <c r="J27" s="30" t="s">
        <v>87</v>
      </c>
    </row>
    <row r="28" spans="1:10" x14ac:dyDescent="0.35">
      <c r="A28" s="5" t="s">
        <v>29</v>
      </c>
      <c r="B28" s="3" t="s">
        <v>49</v>
      </c>
      <c r="C28" s="16">
        <v>0</v>
      </c>
      <c r="D28" s="27">
        <v>0</v>
      </c>
      <c r="E28" s="16">
        <f>CODetails34[[#This Row],[Emissions in greenhouse gas (GHG) inventory (in kt) ]]-CODetails34[[#This Row],[Emissions reported under NECR (in kt) ]]</f>
        <v>0</v>
      </c>
      <c r="F28" s="17">
        <f>IF(CODetails34[[#This Row],[Absolute difference in kt (1) ]]=0,0,CODetails34[[#This Row],[Absolute difference in kt (1) ]]/CODetails34[[#This Row],[Emissions in greenhouse gas (GHG) inventory (in kt) ]])</f>
        <v>0</v>
      </c>
      <c r="G28" s="16">
        <v>0</v>
      </c>
      <c r="H28" s="16">
        <f>CODetails34[[#This Row],[Emissions in greenhouse gas (GHG) inventory (in kt) ]]-CODetails34[[#This Row],[Emissions reported in the UNECE Convention on Long-range Transboundary Air Pollution (CLRTAP) inventory (in kt)]]</f>
        <v>0</v>
      </c>
      <c r="I28" s="17">
        <f>IF(CODetails34[[#This Row],[Absolute difference in kt (1) 2]]=0,0,CODetails34[[#This Row],[Absolute difference in kt (1) 2]]/CODetails34[[#This Row],[Emissions in greenhouse gas (GHG) inventory (in kt) ]])</f>
        <v>0</v>
      </c>
      <c r="J28" s="30"/>
    </row>
    <row r="29" spans="1:10" x14ac:dyDescent="0.35">
      <c r="A29" s="2" t="s">
        <v>10</v>
      </c>
      <c r="B29" s="3" t="s">
        <v>49</v>
      </c>
      <c r="C29" s="16">
        <v>0</v>
      </c>
      <c r="D29" s="27">
        <v>0</v>
      </c>
      <c r="E29" s="16">
        <f>CODetails34[[#This Row],[Emissions in greenhouse gas (GHG) inventory (in kt) ]]-CODetails34[[#This Row],[Emissions reported under NECR (in kt) ]]</f>
        <v>0</v>
      </c>
      <c r="F29" s="17">
        <f>IF(CODetails34[[#This Row],[Absolute difference in kt (1) ]]=0,0,CODetails34[[#This Row],[Absolute difference in kt (1) ]]/CODetails34[[#This Row],[Emissions in greenhouse gas (GHG) inventory (in kt) ]])</f>
        <v>0</v>
      </c>
      <c r="G29" s="16">
        <v>0</v>
      </c>
      <c r="H29" s="16">
        <f>CODetails34[[#This Row],[Emissions in greenhouse gas (GHG) inventory (in kt) ]]-CODetails34[[#This Row],[Emissions reported in the UNECE Convention on Long-range Transboundary Air Pollution (CLRTAP) inventory (in kt)]]</f>
        <v>0</v>
      </c>
      <c r="I29" s="17">
        <f>IF(CODetails34[[#This Row],[Absolute difference in kt (1) 2]]=0,0,CODetails34[[#This Row],[Absolute difference in kt (1) 2]]/CODetails34[[#This Row],[Emissions in greenhouse gas (GHG) inventory (in kt) ]])</f>
        <v>0</v>
      </c>
      <c r="J29" s="30"/>
    </row>
    <row r="30" spans="1:10" x14ac:dyDescent="0.35">
      <c r="A30" s="4" t="s">
        <v>30</v>
      </c>
      <c r="B30" s="3" t="s">
        <v>49</v>
      </c>
      <c r="C30" s="16">
        <v>0</v>
      </c>
      <c r="D30" s="27">
        <v>0</v>
      </c>
      <c r="E30" s="16">
        <f>CODetails34[[#This Row],[Emissions in greenhouse gas (GHG) inventory (in kt) ]]-CODetails34[[#This Row],[Emissions reported under NECR (in kt) ]]</f>
        <v>0</v>
      </c>
      <c r="F30" s="17">
        <f>IF(CODetails34[[#This Row],[Absolute difference in kt (1) ]]=0,0,CODetails34[[#This Row],[Absolute difference in kt (1) ]]/CODetails34[[#This Row],[Emissions in greenhouse gas (GHG) inventory (in kt) ]])</f>
        <v>0</v>
      </c>
      <c r="G30" s="16">
        <v>0</v>
      </c>
      <c r="H30" s="16">
        <f>CODetails34[[#This Row],[Emissions in greenhouse gas (GHG) inventory (in kt) ]]-CODetails34[[#This Row],[Emissions reported in the UNECE Convention on Long-range Transboundary Air Pollution (CLRTAP) inventory (in kt)]]</f>
        <v>0</v>
      </c>
      <c r="I30" s="17">
        <f>IF(CODetails34[[#This Row],[Absolute difference in kt (1) 2]]=0,0,CODetails34[[#This Row],[Absolute difference in kt (1) 2]]/CODetails34[[#This Row],[Emissions in greenhouse gas (GHG) inventory (in kt) ]])</f>
        <v>0</v>
      </c>
      <c r="J30" s="30"/>
    </row>
    <row r="31" spans="1:10" x14ac:dyDescent="0.35">
      <c r="A31" s="4" t="s">
        <v>31</v>
      </c>
      <c r="B31" s="3" t="s">
        <v>49</v>
      </c>
      <c r="C31" s="16">
        <v>0</v>
      </c>
      <c r="D31" s="27">
        <v>0</v>
      </c>
      <c r="E31" s="16">
        <f>CODetails34[[#This Row],[Emissions in greenhouse gas (GHG) inventory (in kt) ]]-CODetails34[[#This Row],[Emissions reported under NECR (in kt) ]]</f>
        <v>0</v>
      </c>
      <c r="F31" s="17">
        <f>IF(CODetails34[[#This Row],[Absolute difference in kt (1) ]]=0,0,CODetails34[[#This Row],[Absolute difference in kt (1) ]]/CODetails34[[#This Row],[Emissions in greenhouse gas (GHG) inventory (in kt) ]])</f>
        <v>0</v>
      </c>
      <c r="G31" s="16">
        <v>0</v>
      </c>
      <c r="H31" s="16">
        <f>CODetails34[[#This Row],[Emissions in greenhouse gas (GHG) inventory (in kt) ]]-CODetails34[[#This Row],[Emissions reported in the UNECE Convention on Long-range Transboundary Air Pollution (CLRTAP) inventory (in kt)]]</f>
        <v>0</v>
      </c>
      <c r="I31" s="17">
        <f>IF(CODetails34[[#This Row],[Absolute difference in kt (1) 2]]=0,0,CODetails34[[#This Row],[Absolute difference in kt (1) 2]]/CODetails34[[#This Row],[Emissions in greenhouse gas (GHG) inventory (in kt) ]])</f>
        <v>0</v>
      </c>
      <c r="J31" s="30"/>
    </row>
    <row r="32" spans="1:10" x14ac:dyDescent="0.35">
      <c r="A32" s="4" t="s">
        <v>32</v>
      </c>
      <c r="B32" s="3" t="s">
        <v>49</v>
      </c>
      <c r="C32" s="16">
        <v>0</v>
      </c>
      <c r="D32" s="27">
        <v>0</v>
      </c>
      <c r="E32" s="16">
        <f>CODetails34[[#This Row],[Emissions in greenhouse gas (GHG) inventory (in kt) ]]-CODetails34[[#This Row],[Emissions reported under NECR (in kt) ]]</f>
        <v>0</v>
      </c>
      <c r="F32" s="17">
        <f>IF(CODetails34[[#This Row],[Absolute difference in kt (1) ]]=0,0,CODetails34[[#This Row],[Absolute difference in kt (1) ]]/CODetails34[[#This Row],[Emissions in greenhouse gas (GHG) inventory (in kt) ]])</f>
        <v>0</v>
      </c>
      <c r="G32" s="16">
        <v>0</v>
      </c>
      <c r="H32" s="16">
        <f>CODetails34[[#This Row],[Emissions in greenhouse gas (GHG) inventory (in kt) ]]-CODetails34[[#This Row],[Emissions reported in the UNECE Convention on Long-range Transboundary Air Pollution (CLRTAP) inventory (in kt)]]</f>
        <v>0</v>
      </c>
      <c r="I32" s="17">
        <f>IF(CODetails34[[#This Row],[Absolute difference in kt (1) 2]]=0,0,CODetails34[[#This Row],[Absolute difference in kt (1) 2]]/CODetails34[[#This Row],[Emissions in greenhouse gas (GHG) inventory (in kt) ]])</f>
        <v>0</v>
      </c>
      <c r="J32" s="30"/>
    </row>
    <row r="33" spans="1:10" x14ac:dyDescent="0.35">
      <c r="A33" s="4" t="s">
        <v>33</v>
      </c>
      <c r="B33" s="3" t="s">
        <v>49</v>
      </c>
      <c r="C33" s="16">
        <v>0</v>
      </c>
      <c r="D33" s="27">
        <v>0</v>
      </c>
      <c r="E33" s="16">
        <f>CODetails34[[#This Row],[Emissions in greenhouse gas (GHG) inventory (in kt) ]]-CODetails34[[#This Row],[Emissions reported under NECR (in kt) ]]</f>
        <v>0</v>
      </c>
      <c r="F33" s="17">
        <f>IF(CODetails34[[#This Row],[Absolute difference in kt (1) ]]=0,0,CODetails34[[#This Row],[Absolute difference in kt (1) ]]/CODetails34[[#This Row],[Emissions in greenhouse gas (GHG) inventory (in kt) ]])</f>
        <v>0</v>
      </c>
      <c r="G33" s="16">
        <v>0</v>
      </c>
      <c r="H33" s="16">
        <f>CODetails34[[#This Row],[Emissions in greenhouse gas (GHG) inventory (in kt) ]]-CODetails34[[#This Row],[Emissions reported in the UNECE Convention on Long-range Transboundary Air Pollution (CLRTAP) inventory (in kt)]]</f>
        <v>0</v>
      </c>
      <c r="I33" s="17">
        <f>IF(CODetails34[[#This Row],[Absolute difference in kt (1) 2]]=0,0,CODetails34[[#This Row],[Absolute difference in kt (1) 2]]/CODetails34[[#This Row],[Emissions in greenhouse gas (GHG) inventory (in kt) ]])</f>
        <v>0</v>
      </c>
      <c r="J33" s="30"/>
    </row>
    <row r="34" spans="1:10" x14ac:dyDescent="0.35">
      <c r="A34" s="2" t="s">
        <v>11</v>
      </c>
      <c r="B34" s="3" t="s">
        <v>49</v>
      </c>
      <c r="C34" s="16">
        <v>0.54388958328076598</v>
      </c>
      <c r="D34" s="27">
        <v>0.54720975863649035</v>
      </c>
      <c r="E34" s="16">
        <f>CODetails34[[#This Row],[Emissions in greenhouse gas (GHG) inventory (in kt) ]]-CODetails34[[#This Row],[Emissions reported under NECR (in kt) ]]</f>
        <v>-3.3201753557243752E-3</v>
      </c>
      <c r="F34" s="17">
        <f>IF(CODetails34[[#This Row],[Absolute difference in kt (1) ]]=0,0,CODetails34[[#This Row],[Absolute difference in kt (1) ]]/CODetails34[[#This Row],[Emissions in greenhouse gas (GHG) inventory (in kt) ]])</f>
        <v>-6.1045025640993726E-3</v>
      </c>
      <c r="G34" s="16">
        <v>0.54720975863649035</v>
      </c>
      <c r="H34" s="16">
        <f>CODetails34[[#This Row],[Emissions in greenhouse gas (GHG) inventory (in kt) ]]-CODetails34[[#This Row],[Emissions reported in the UNECE Convention on Long-range Transboundary Air Pollution (CLRTAP) inventory (in kt)]]</f>
        <v>-3.3201753557243752E-3</v>
      </c>
      <c r="I34" s="17">
        <f>IF(CODetails34[[#This Row],[Absolute difference in kt (1) 2]]=0,0,CODetails34[[#This Row],[Absolute difference in kt (1) 2]]/CODetails34[[#This Row],[Emissions in greenhouse gas (GHG) inventory (in kt) ]])</f>
        <v>-6.1045025640993726E-3</v>
      </c>
      <c r="J34" s="30" t="s">
        <v>62</v>
      </c>
    </row>
    <row r="35" spans="1:10" x14ac:dyDescent="0.35">
      <c r="A35" s="4" t="s">
        <v>34</v>
      </c>
      <c r="B35" s="3" t="s">
        <v>49</v>
      </c>
      <c r="C35" s="16">
        <v>0</v>
      </c>
      <c r="D35" s="27">
        <v>0</v>
      </c>
      <c r="E35" s="16">
        <f>CODetails34[[#This Row],[Emissions in greenhouse gas (GHG) inventory (in kt) ]]-CODetails34[[#This Row],[Emissions reported under NECR (in kt) ]]</f>
        <v>0</v>
      </c>
      <c r="F35" s="17">
        <f>IF(CODetails34[[#This Row],[Absolute difference in kt (1) ]]=0,0,CODetails34[[#This Row],[Absolute difference in kt (1) ]]/CODetails34[[#This Row],[Emissions in greenhouse gas (GHG) inventory (in kt) ]])</f>
        <v>0</v>
      </c>
      <c r="G35" s="16">
        <v>0</v>
      </c>
      <c r="H35" s="16">
        <f>CODetails34[[#This Row],[Emissions in greenhouse gas (GHG) inventory (in kt) ]]-CODetails34[[#This Row],[Emissions reported in the UNECE Convention on Long-range Transboundary Air Pollution (CLRTAP) inventory (in kt)]]</f>
        <v>0</v>
      </c>
      <c r="I35" s="17">
        <f>IF(CODetails34[[#This Row],[Absolute difference in kt (1) 2]]=0,0,CODetails34[[#This Row],[Absolute difference in kt (1) 2]]/CODetails34[[#This Row],[Emissions in greenhouse gas (GHG) inventory (in kt) ]])</f>
        <v>0</v>
      </c>
      <c r="J35" s="30"/>
    </row>
    <row r="36" spans="1:10" x14ac:dyDescent="0.35">
      <c r="A36" s="4" t="s">
        <v>35</v>
      </c>
      <c r="B36" s="3" t="s">
        <v>49</v>
      </c>
      <c r="C36" s="16">
        <v>0</v>
      </c>
      <c r="D36" s="27">
        <v>0</v>
      </c>
      <c r="E36" s="16">
        <f>CODetails34[[#This Row],[Emissions in greenhouse gas (GHG) inventory (in kt) ]]-CODetails34[[#This Row],[Emissions reported under NECR (in kt) ]]</f>
        <v>0</v>
      </c>
      <c r="F36" s="17">
        <f>IF(CODetails34[[#This Row],[Absolute difference in kt (1) ]]=0,0,CODetails34[[#This Row],[Absolute difference in kt (1) ]]/CODetails34[[#This Row],[Emissions in greenhouse gas (GHG) inventory (in kt) ]])</f>
        <v>0</v>
      </c>
      <c r="G36" s="16">
        <v>0</v>
      </c>
      <c r="H36" s="16">
        <f>CODetails34[[#This Row],[Emissions in greenhouse gas (GHG) inventory (in kt) ]]-CODetails34[[#This Row],[Emissions reported in the UNECE Convention on Long-range Transboundary Air Pollution (CLRTAP) inventory (in kt)]]</f>
        <v>0</v>
      </c>
      <c r="I36" s="17">
        <f>IF(CODetails34[[#This Row],[Absolute difference in kt (1) 2]]=0,0,CODetails34[[#This Row],[Absolute difference in kt (1) 2]]/CODetails34[[#This Row],[Emissions in greenhouse gas (GHG) inventory (in kt) ]])</f>
        <v>0</v>
      </c>
      <c r="J36" s="30"/>
    </row>
    <row r="37" spans="1:10" x14ac:dyDescent="0.35">
      <c r="A37" s="4" t="s">
        <v>36</v>
      </c>
      <c r="B37" s="3" t="s">
        <v>49</v>
      </c>
      <c r="C37" s="16">
        <v>0.54388958328076598</v>
      </c>
      <c r="D37" s="27">
        <v>0.5417297098766789</v>
      </c>
      <c r="E37" s="16">
        <f>CODetails34[[#This Row],[Emissions in greenhouse gas (GHG) inventory (in kt) ]]-CODetails34[[#This Row],[Emissions reported under NECR (in kt) ]]</f>
        <v>2.159873404087076E-3</v>
      </c>
      <c r="F37" s="17">
        <f>IF(CODetails34[[#This Row],[Absolute difference in kt (1) ]]=0,0,CODetails34[[#This Row],[Absolute difference in kt (1) ]]/CODetails34[[#This Row],[Emissions in greenhouse gas (GHG) inventory (in kt) ]])</f>
        <v>3.9711615564663409E-3</v>
      </c>
      <c r="G37" s="16">
        <v>0.5417297098766789</v>
      </c>
      <c r="H37" s="16">
        <f>CODetails34[[#This Row],[Emissions in greenhouse gas (GHG) inventory (in kt) ]]-CODetails34[[#This Row],[Emissions reported in the UNECE Convention on Long-range Transboundary Air Pollution (CLRTAP) inventory (in kt)]]</f>
        <v>2.159873404087076E-3</v>
      </c>
      <c r="I37" s="17">
        <f>IF(CODetails34[[#This Row],[Absolute difference in kt (1) 2]]=0,0,CODetails34[[#This Row],[Absolute difference in kt (1) 2]]/CODetails34[[#This Row],[Emissions in greenhouse gas (GHG) inventory (in kt) ]])</f>
        <v>3.9711615564663409E-3</v>
      </c>
      <c r="J37" s="30" t="s">
        <v>105</v>
      </c>
    </row>
    <row r="38" spans="1:10" x14ac:dyDescent="0.35">
      <c r="A38" s="4" t="s">
        <v>37</v>
      </c>
      <c r="B38" s="3" t="s">
        <v>49</v>
      </c>
      <c r="C38" s="16">
        <v>0</v>
      </c>
      <c r="D38" s="27">
        <v>0</v>
      </c>
      <c r="E38" s="16">
        <f>CODetails34[[#This Row],[Emissions in greenhouse gas (GHG) inventory (in kt) ]]-CODetails34[[#This Row],[Emissions reported under NECR (in kt) ]]</f>
        <v>0</v>
      </c>
      <c r="F38" s="17">
        <f>IF(CODetails34[[#This Row],[Absolute difference in kt (1) ]]=0,0,CODetails34[[#This Row],[Absolute difference in kt (1) ]]/CODetails34[[#This Row],[Emissions in greenhouse gas (GHG) inventory (in kt) ]])</f>
        <v>0</v>
      </c>
      <c r="G38" s="16">
        <v>0</v>
      </c>
      <c r="H38" s="16">
        <f>CODetails34[[#This Row],[Emissions in greenhouse gas (GHG) inventory (in kt) ]]-CODetails34[[#This Row],[Emissions reported in the UNECE Convention on Long-range Transboundary Air Pollution (CLRTAP) inventory (in kt)]]</f>
        <v>0</v>
      </c>
      <c r="I38" s="17">
        <f>IF(CODetails34[[#This Row],[Absolute difference in kt (1) 2]]=0,0,CODetails34[[#This Row],[Absolute difference in kt (1) 2]]/CODetails34[[#This Row],[Emissions in greenhouse gas (GHG) inventory (in kt) ]])</f>
        <v>0</v>
      </c>
      <c r="J38" s="31"/>
    </row>
    <row r="39" spans="1:10" x14ac:dyDescent="0.35">
      <c r="A39" s="4" t="s">
        <v>38</v>
      </c>
      <c r="B39" s="3" t="s">
        <v>49</v>
      </c>
      <c r="C39" s="16">
        <v>0</v>
      </c>
      <c r="D39" s="27">
        <v>5.4800487598114104E-3</v>
      </c>
      <c r="E39" s="16">
        <f>CODetails34[[#This Row],[Emissions in greenhouse gas (GHG) inventory (in kt) ]]-CODetails34[[#This Row],[Emissions reported under NECR (in kt) ]]</f>
        <v>-5.4800487598114104E-3</v>
      </c>
      <c r="F39" s="17" t="s">
        <v>108</v>
      </c>
      <c r="G39" s="16">
        <v>5.4800487598114104E-3</v>
      </c>
      <c r="H39" s="16">
        <f>CODetails34[[#This Row],[Emissions in greenhouse gas (GHG) inventory (in kt) ]]-CODetails34[[#This Row],[Emissions reported in the UNECE Convention on Long-range Transboundary Air Pollution (CLRTAP) inventory (in kt)]]</f>
        <v>-5.4800487598114104E-3</v>
      </c>
      <c r="I39" s="17" t="s">
        <v>108</v>
      </c>
      <c r="J39" s="25" t="s">
        <v>66</v>
      </c>
    </row>
    <row r="40" spans="1:10" x14ac:dyDescent="0.35">
      <c r="A40" s="7" t="s">
        <v>12</v>
      </c>
      <c r="B40" s="3" t="s">
        <v>49</v>
      </c>
      <c r="C40" s="16">
        <v>0</v>
      </c>
      <c r="D40" s="28">
        <v>0</v>
      </c>
      <c r="E40" s="18">
        <f>CODetails34[[#This Row],[Emissions in greenhouse gas (GHG) inventory (in kt) ]]-CODetails34[[#This Row],[Emissions reported under NECR (in kt) ]]</f>
        <v>0</v>
      </c>
      <c r="F40" s="19">
        <f>IF(CODetails34[[#This Row],[Absolute difference in kt (1) ]]=0,0,CODetails34[[#This Row],[Absolute difference in kt (1) ]]/CODetails34[[#This Row],[Emissions in greenhouse gas (GHG) inventory (in kt) ]])</f>
        <v>0</v>
      </c>
      <c r="G40" s="18">
        <v>0</v>
      </c>
      <c r="H40" s="18">
        <f>CODetails34[[#This Row],[Emissions in greenhouse gas (GHG) inventory (in kt) ]]-CODetails34[[#This Row],[Emissions reported in the UNECE Convention on Long-range Transboundary Air Pollution (CLRTAP) inventory (in kt)]]</f>
        <v>0</v>
      </c>
      <c r="I40" s="19">
        <f>IF(CODetails34[[#This Row],[Absolute difference in kt (1) 2]]=0,0,CODetails34[[#This Row],[Absolute difference in kt (1) 2]]/CODetails34[[#This Row],[Emissions in greenhouse gas (GHG) inventory (in kt) ]])</f>
        <v>0</v>
      </c>
      <c r="J40" s="32"/>
    </row>
    <row r="42" spans="1:10" x14ac:dyDescent="0.35">
      <c r="A42" s="1" t="s">
        <v>84</v>
      </c>
    </row>
    <row r="43" spans="1:10" x14ac:dyDescent="0.35">
      <c r="A43" s="1" t="s">
        <v>1</v>
      </c>
    </row>
    <row r="44" spans="1:10" x14ac:dyDescent="0.35">
      <c r="A44" s="1" t="s">
        <v>2</v>
      </c>
    </row>
  </sheetData>
  <mergeCells count="1">
    <mergeCell ref="A2:I4"/>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4"/>
  <sheetViews>
    <sheetView zoomScale="70" zoomScaleNormal="70" workbookViewId="0">
      <selection activeCell="I39" sqref="I39"/>
    </sheetView>
  </sheetViews>
  <sheetFormatPr defaultColWidth="9.1796875" defaultRowHeight="14.5" x14ac:dyDescent="0.35"/>
  <cols>
    <col min="1" max="1" width="54.7265625" style="1" customWidth="1"/>
    <col min="2" max="2" width="13" style="1" customWidth="1"/>
    <col min="3" max="3" width="15" style="1" customWidth="1"/>
    <col min="4" max="4" width="26.54296875" style="1" customWidth="1"/>
    <col min="5" max="5" width="13.26953125" style="1" customWidth="1"/>
    <col min="6" max="6" width="26.54296875" style="1" customWidth="1"/>
    <col min="7" max="7" width="24.54296875" style="1" customWidth="1"/>
    <col min="8" max="8" width="13.7265625" style="1" customWidth="1"/>
    <col min="9" max="9" width="18.81640625" style="1" customWidth="1"/>
    <col min="10" max="10" width="90.26953125" style="1" customWidth="1"/>
    <col min="11" max="19" width="9.26953125" style="1" customWidth="1"/>
    <col min="20" max="16384" width="9.1796875" style="1"/>
  </cols>
  <sheetData>
    <row r="1" spans="1:11" ht="21" x14ac:dyDescent="0.5">
      <c r="A1" s="13" t="s">
        <v>46</v>
      </c>
    </row>
    <row r="2" spans="1:11" ht="30" customHeight="1" x14ac:dyDescent="0.35">
      <c r="A2" s="78" t="s">
        <v>45</v>
      </c>
      <c r="B2" s="79"/>
      <c r="C2" s="79"/>
      <c r="D2" s="79"/>
      <c r="E2" s="79"/>
      <c r="F2" s="79"/>
      <c r="G2" s="79"/>
      <c r="H2" s="79"/>
      <c r="I2" s="79"/>
      <c r="J2" s="15"/>
    </row>
    <row r="3" spans="1:11" ht="51" customHeight="1" x14ac:dyDescent="0.35">
      <c r="A3" s="78"/>
      <c r="B3" s="79"/>
      <c r="C3" s="79"/>
      <c r="D3" s="79"/>
      <c r="E3" s="79"/>
      <c r="F3" s="79"/>
      <c r="G3" s="79"/>
      <c r="H3" s="79"/>
      <c r="I3" s="79"/>
      <c r="J3" s="15"/>
    </row>
    <row r="4" spans="1:11" ht="68.25" customHeight="1" x14ac:dyDescent="0.35">
      <c r="A4" s="78"/>
      <c r="B4" s="79"/>
      <c r="C4" s="79"/>
      <c r="D4" s="79"/>
      <c r="E4" s="79"/>
      <c r="F4" s="79"/>
      <c r="G4" s="79"/>
      <c r="H4" s="79"/>
      <c r="I4" s="79"/>
      <c r="J4" s="15"/>
    </row>
    <row r="5" spans="1:11" x14ac:dyDescent="0.35">
      <c r="A5" s="15"/>
      <c r="B5" s="15"/>
      <c r="C5" s="15"/>
      <c r="D5" s="15"/>
      <c r="E5" s="15"/>
      <c r="F5" s="15"/>
      <c r="G5" s="15"/>
      <c r="H5" s="15"/>
      <c r="I5" s="15"/>
      <c r="J5" s="15"/>
    </row>
    <row r="6" spans="1:11" x14ac:dyDescent="0.35">
      <c r="A6" s="14" t="s">
        <v>43</v>
      </c>
      <c r="B6" s="12" t="s">
        <v>51</v>
      </c>
      <c r="C6" s="15"/>
      <c r="D6" s="15"/>
      <c r="E6" s="15"/>
      <c r="F6" s="15"/>
      <c r="G6" s="15"/>
      <c r="H6" s="15"/>
      <c r="I6" s="15"/>
      <c r="J6" s="15"/>
    </row>
    <row r="7" spans="1:11" x14ac:dyDescent="0.35">
      <c r="A7" s="14" t="s">
        <v>44</v>
      </c>
      <c r="B7" s="12">
        <v>2026</v>
      </c>
      <c r="C7" s="15"/>
      <c r="D7" s="15"/>
      <c r="E7" s="15"/>
      <c r="F7" s="15"/>
      <c r="G7" s="15"/>
      <c r="H7" s="15"/>
      <c r="I7" s="15"/>
      <c r="J7" s="15"/>
    </row>
    <row r="8" spans="1:11" ht="18.75" customHeight="1" x14ac:dyDescent="0.35">
      <c r="A8" s="15"/>
      <c r="B8" s="15"/>
      <c r="C8" s="15"/>
      <c r="D8" s="15"/>
      <c r="E8" s="15"/>
      <c r="F8" s="15"/>
      <c r="G8" s="15"/>
      <c r="H8" s="15"/>
      <c r="I8" s="15"/>
      <c r="J8" s="20"/>
    </row>
    <row r="9" spans="1:11" ht="21" customHeight="1" x14ac:dyDescent="0.35">
      <c r="A9" s="10" t="s">
        <v>39</v>
      </c>
      <c r="B9" s="3" t="s">
        <v>50</v>
      </c>
      <c r="J9" s="21"/>
    </row>
    <row r="10" spans="1:11" ht="72.5" x14ac:dyDescent="0.35">
      <c r="A10" s="8" t="s">
        <v>3</v>
      </c>
      <c r="B10" s="9" t="s">
        <v>40</v>
      </c>
      <c r="C10" s="9" t="s">
        <v>41</v>
      </c>
      <c r="D10" s="9" t="s">
        <v>70</v>
      </c>
      <c r="E10" s="9" t="s">
        <v>4</v>
      </c>
      <c r="F10" s="9" t="s">
        <v>5</v>
      </c>
      <c r="G10" s="9" t="s">
        <v>42</v>
      </c>
      <c r="H10" s="9" t="s">
        <v>13</v>
      </c>
      <c r="I10" s="9" t="s">
        <v>14</v>
      </c>
      <c r="J10" s="9" t="s">
        <v>6</v>
      </c>
    </row>
    <row r="11" spans="1:11" x14ac:dyDescent="0.35">
      <c r="A11" s="2" t="s">
        <v>7</v>
      </c>
      <c r="B11" s="3"/>
      <c r="C11" s="16">
        <v>1110.466201330378</v>
      </c>
      <c r="D11" s="16">
        <v>1116.5239497620194</v>
      </c>
      <c r="E11" s="16">
        <f>CODetails345[[#This Row],[Emissions in greenhouse gas (GHG) inventory (in kt) ]]-CODetails345[[#This Row],[Emissions reported under NECR (in kt) ]]</f>
        <v>-6.0577484316413575</v>
      </c>
      <c r="F11" s="17">
        <f>IF(CODetails345[[#This Row],[Absolute difference in kt (1) ]]=0,0,CODetails345[[#This Row],[Absolute difference in kt (1) ]]/CODetails345[[#This Row],[Emissions in greenhouse gas (GHG) inventory (in kt) ]])</f>
        <v>-5.45513985421975E-3</v>
      </c>
      <c r="G11" s="16">
        <v>1116.5239497620194</v>
      </c>
      <c r="H11" s="16">
        <f>CODetails345[[#This Row],[Emissions in greenhouse gas (GHG) inventory (in kt) ]]-CODetails345[[#This Row],[Emissions reported in the UNECE Convention on Long-range Transboundary Air Pollution (CLRTAP) inventory (in kt)]]</f>
        <v>-6.0577484316413575</v>
      </c>
      <c r="I11" s="17">
        <f>IF(CODetails345[[#This Row],[Absolute difference in kt (1) 2]]=0,0,CODetails345[[#This Row],[Absolute difference in kt (1) 2]]/CODetails345[[#This Row],[Emissions in greenhouse gas (GHG) inventory (in kt) ]])</f>
        <v>-5.45513985421975E-3</v>
      </c>
      <c r="J11" s="24" t="s">
        <v>59</v>
      </c>
      <c r="K11" s="26"/>
    </row>
    <row r="12" spans="1:11" x14ac:dyDescent="0.35">
      <c r="A12" s="2" t="s">
        <v>8</v>
      </c>
      <c r="B12" s="3" t="s">
        <v>50</v>
      </c>
      <c r="C12" s="16">
        <v>986.51031909824485</v>
      </c>
      <c r="D12" s="16">
        <v>1022.8604720694069</v>
      </c>
      <c r="E12" s="16">
        <f>CODetails345[[#This Row],[Emissions in greenhouse gas (GHG) inventory (in kt) ]]-CODetails345[[#This Row],[Emissions reported under NECR (in kt) ]]</f>
        <v>-36.350152971162061</v>
      </c>
      <c r="F12" s="17">
        <f>IF(CODetails345[[#This Row],[Absolute difference in kt (1) ]]=0,0,CODetails345[[#This Row],[Absolute difference in kt (1) ]]/CODetails345[[#This Row],[Emissions in greenhouse gas (GHG) inventory (in kt) ]])</f>
        <v>-3.6847210077223747E-2</v>
      </c>
      <c r="G12" s="16">
        <v>1022.8604720694069</v>
      </c>
      <c r="H12" s="16">
        <f>CODetails345[[#This Row],[Emissions in greenhouse gas (GHG) inventory (in kt) ]]-CODetails345[[#This Row],[Emissions reported in the UNECE Convention on Long-range Transboundary Air Pollution (CLRTAP) inventory (in kt)]]</f>
        <v>-36.350152971162061</v>
      </c>
      <c r="I12" s="17">
        <f>IF(CODetails345[[#This Row],[Absolute difference in kt (1) 2]]=0,0,CODetails345[[#This Row],[Absolute difference in kt (1) 2]]/CODetails345[[#This Row],[Emissions in greenhouse gas (GHG) inventory (in kt) ]])</f>
        <v>-3.6847210077223747E-2</v>
      </c>
      <c r="J12" s="24" t="s">
        <v>60</v>
      </c>
    </row>
    <row r="13" spans="1:11" x14ac:dyDescent="0.35">
      <c r="A13" s="4" t="s">
        <v>22</v>
      </c>
      <c r="B13" s="3" t="s">
        <v>50</v>
      </c>
      <c r="C13" s="16">
        <v>977.71316729675129</v>
      </c>
      <c r="D13" s="16">
        <v>1014.0633202679134</v>
      </c>
      <c r="E13" s="16">
        <f>CODetails345[[#This Row],[Emissions in greenhouse gas (GHG) inventory (in kt) ]]-CODetails345[[#This Row],[Emissions reported under NECR (in kt) ]]</f>
        <v>-36.350152971162061</v>
      </c>
      <c r="F13" s="17">
        <f>IF(CODetails345[[#This Row],[Absolute difference in kt (1) ]]=0,0,CODetails345[[#This Row],[Absolute difference in kt (1) ]]/CODetails345[[#This Row],[Emissions in greenhouse gas (GHG) inventory (in kt) ]])</f>
        <v>-3.7178749542327909E-2</v>
      </c>
      <c r="G13" s="16">
        <v>1014.0633202679134</v>
      </c>
      <c r="H13" s="16">
        <f>CODetails345[[#This Row],[Emissions in greenhouse gas (GHG) inventory (in kt) ]]-CODetails345[[#This Row],[Emissions reported in the UNECE Convention on Long-range Transboundary Air Pollution (CLRTAP) inventory (in kt)]]</f>
        <v>-36.350152971162061</v>
      </c>
      <c r="I13" s="17">
        <f>IF(CODetails345[[#This Row],[Absolute difference in kt (1) 2]]=0,0,CODetails345[[#This Row],[Absolute difference in kt (1) 2]]/CODetails345[[#This Row],[Emissions in greenhouse gas (GHG) inventory (in kt) ]])</f>
        <v>-3.7178749542327909E-2</v>
      </c>
      <c r="J13" s="24" t="s">
        <v>63</v>
      </c>
    </row>
    <row r="14" spans="1:11" x14ac:dyDescent="0.35">
      <c r="A14" s="5" t="s">
        <v>15</v>
      </c>
      <c r="B14" s="3" t="s">
        <v>50</v>
      </c>
      <c r="C14" s="16">
        <v>55.684855562060832</v>
      </c>
      <c r="D14" s="16">
        <v>55.684855562060832</v>
      </c>
      <c r="E14" s="16">
        <f>CODetails345[[#This Row],[Emissions in greenhouse gas (GHG) inventory (in kt) ]]-CODetails345[[#This Row],[Emissions reported under NECR (in kt) ]]</f>
        <v>0</v>
      </c>
      <c r="F14" s="17">
        <f>IF(CODetails345[[#This Row],[Absolute difference in kt (1) ]]=0,0,CODetails345[[#This Row],[Absolute difference in kt (1) ]]/CODetails345[[#This Row],[Emissions in greenhouse gas (GHG) inventory (in kt) ]])</f>
        <v>0</v>
      </c>
      <c r="G14" s="16">
        <v>55.684855562060832</v>
      </c>
      <c r="H14" s="16">
        <f>CODetails345[[#This Row],[Emissions in greenhouse gas (GHG) inventory (in kt) ]]-CODetails345[[#This Row],[Emissions reported in the UNECE Convention on Long-range Transboundary Air Pollution (CLRTAP) inventory (in kt)]]</f>
        <v>0</v>
      </c>
      <c r="I14" s="17">
        <f>IF(CODetails345[[#This Row],[Absolute difference in kt (1) 2]]=0,0,CODetails345[[#This Row],[Absolute difference in kt (1) 2]]/CODetails345[[#This Row],[Emissions in greenhouse gas (GHG) inventory (in kt) ]])</f>
        <v>0</v>
      </c>
      <c r="J14" s="24"/>
    </row>
    <row r="15" spans="1:11" ht="29" x14ac:dyDescent="0.35">
      <c r="A15" s="5" t="s">
        <v>16</v>
      </c>
      <c r="B15" s="3" t="s">
        <v>50</v>
      </c>
      <c r="C15" s="16">
        <v>366.41294537974858</v>
      </c>
      <c r="D15" s="16">
        <v>412.13434557013977</v>
      </c>
      <c r="E15" s="16">
        <f>CODetails345[[#This Row],[Emissions in greenhouse gas (GHG) inventory (in kt) ]]-CODetails345[[#This Row],[Emissions reported under NECR (in kt) ]]</f>
        <v>-45.721400190391194</v>
      </c>
      <c r="F15" s="17">
        <f>IF(CODetails345[[#This Row],[Absolute difference in kt (1) ]]=0,0,CODetails345[[#This Row],[Absolute difference in kt (1) ]]/CODetails345[[#This Row],[Emissions in greenhouse gas (GHG) inventory (in kt) ]])</f>
        <v>-0.12478107219439466</v>
      </c>
      <c r="G15" s="16">
        <v>412.13434557013977</v>
      </c>
      <c r="H15" s="16">
        <f>CODetails345[[#This Row],[Emissions in greenhouse gas (GHG) inventory (in kt) ]]-CODetails345[[#This Row],[Emissions reported in the UNECE Convention on Long-range Transboundary Air Pollution (CLRTAP) inventory (in kt)]]</f>
        <v>-45.721400190391194</v>
      </c>
      <c r="I15" s="17">
        <f>IF(CODetails345[[#This Row],[Absolute difference in kt (1) 2]]=0,0,CODetails345[[#This Row],[Absolute difference in kt (1) 2]]/CODetails345[[#This Row],[Emissions in greenhouse gas (GHG) inventory (in kt) ]])</f>
        <v>-0.12478107219439466</v>
      </c>
      <c r="J15" s="30" t="s">
        <v>89</v>
      </c>
    </row>
    <row r="16" spans="1:11" x14ac:dyDescent="0.35">
      <c r="A16" s="5" t="s">
        <v>17</v>
      </c>
      <c r="B16" s="3" t="s">
        <v>50</v>
      </c>
      <c r="C16" s="16">
        <v>265.82171820404693</v>
      </c>
      <c r="D16" s="16">
        <v>271.87946663568846</v>
      </c>
      <c r="E16" s="16">
        <f>CODetails345[[#This Row],[Emissions in greenhouse gas (GHG) inventory (in kt) ]]-CODetails345[[#This Row],[Emissions reported under NECR (in kt) ]]</f>
        <v>-6.057748431641528</v>
      </c>
      <c r="F16" s="17">
        <f>IF(CODetails345[[#This Row],[Absolute difference in kt (1) ]]=0,0,CODetails345[[#This Row],[Absolute difference in kt (1) ]]/CODetails345[[#This Row],[Emissions in greenhouse gas (GHG) inventory (in kt) ]])</f>
        <v>-2.2788764110656869E-2</v>
      </c>
      <c r="G16" s="16">
        <v>271.87946663568846</v>
      </c>
      <c r="H16" s="16">
        <f>CODetails345[[#This Row],[Emissions in greenhouse gas (GHG) inventory (in kt) ]]-CODetails345[[#This Row],[Emissions reported in the UNECE Convention on Long-range Transboundary Air Pollution (CLRTAP) inventory (in kt)]]</f>
        <v>-6.057748431641528</v>
      </c>
      <c r="I16" s="17">
        <f>IF(CODetails345[[#This Row],[Absolute difference in kt (1) 2]]=0,0,CODetails345[[#This Row],[Absolute difference in kt (1) 2]]/CODetails345[[#This Row],[Emissions in greenhouse gas (GHG) inventory (in kt) ]])</f>
        <v>-2.2788764110656869E-2</v>
      </c>
      <c r="J16" s="24" t="s">
        <v>52</v>
      </c>
    </row>
    <row r="17" spans="1:10" x14ac:dyDescent="0.35">
      <c r="A17" s="5" t="s">
        <v>18</v>
      </c>
      <c r="B17" s="3" t="s">
        <v>50</v>
      </c>
      <c r="C17" s="16">
        <v>287.73061812564191</v>
      </c>
      <c r="D17" s="16">
        <v>272.30162247477142</v>
      </c>
      <c r="E17" s="16">
        <f>CODetails345[[#This Row],[Emissions in greenhouse gas (GHG) inventory (in kt) ]]-CODetails345[[#This Row],[Emissions reported under NECR (in kt) ]]</f>
        <v>15.42899565087049</v>
      </c>
      <c r="F17" s="17">
        <f>IF(CODetails345[[#This Row],[Absolute difference in kt (1) ]]=0,0,CODetails345[[#This Row],[Absolute difference in kt (1) ]]/CODetails345[[#This Row],[Emissions in greenhouse gas (GHG) inventory (in kt) ]])</f>
        <v>5.3623058092945763E-2</v>
      </c>
      <c r="G17" s="16">
        <v>272.30162247477142</v>
      </c>
      <c r="H17" s="16">
        <f>CODetails345[[#This Row],[Emissions in greenhouse gas (GHG) inventory (in kt) ]]-CODetails345[[#This Row],[Emissions reported in the UNECE Convention on Long-range Transboundary Air Pollution (CLRTAP) inventory (in kt)]]</f>
        <v>15.42899565087049</v>
      </c>
      <c r="I17" s="17">
        <f>IF(CODetails345[[#This Row],[Absolute difference in kt (1) 2]]=0,0,CODetails345[[#This Row],[Absolute difference in kt (1) 2]]/CODetails345[[#This Row],[Emissions in greenhouse gas (GHG) inventory (in kt) ]])</f>
        <v>5.3623058092945763E-2</v>
      </c>
      <c r="J17" s="24" t="s">
        <v>100</v>
      </c>
    </row>
    <row r="18" spans="1:10" x14ac:dyDescent="0.35">
      <c r="A18" s="5" t="s">
        <v>19</v>
      </c>
      <c r="B18" s="3" t="s">
        <v>50</v>
      </c>
      <c r="C18" s="16">
        <v>2.0630300252537288</v>
      </c>
      <c r="D18" s="16">
        <v>2.0630300252537288</v>
      </c>
      <c r="E18" s="16">
        <f>CODetails345[[#This Row],[Emissions in greenhouse gas (GHG) inventory (in kt) ]]-CODetails345[[#This Row],[Emissions reported under NECR (in kt) ]]</f>
        <v>0</v>
      </c>
      <c r="F18" s="17">
        <f>IF(CODetails345[[#This Row],[Absolute difference in kt (1) ]]=0,0,CODetails345[[#This Row],[Absolute difference in kt (1) ]]/CODetails345[[#This Row],[Emissions in greenhouse gas (GHG) inventory (in kt) ]])</f>
        <v>0</v>
      </c>
      <c r="G18" s="16">
        <v>2.0630300252537288</v>
      </c>
      <c r="H18" s="16">
        <f>CODetails345[[#This Row],[Emissions in greenhouse gas (GHG) inventory (in kt) ]]-CODetails345[[#This Row],[Emissions reported in the UNECE Convention on Long-range Transboundary Air Pollution (CLRTAP) inventory (in kt)]]</f>
        <v>0</v>
      </c>
      <c r="I18" s="17">
        <f>IF(CODetails345[[#This Row],[Absolute difference in kt (1) 2]]=0,0,CODetails345[[#This Row],[Absolute difference in kt (1) 2]]/CODetails345[[#This Row],[Emissions in greenhouse gas (GHG) inventory (in kt) ]])</f>
        <v>0</v>
      </c>
      <c r="J18" s="72"/>
    </row>
    <row r="19" spans="1:10" x14ac:dyDescent="0.35">
      <c r="A19" s="4" t="s">
        <v>23</v>
      </c>
      <c r="B19" s="3" t="s">
        <v>50</v>
      </c>
      <c r="C19" s="16">
        <v>8.7971518014934738</v>
      </c>
      <c r="D19" s="16">
        <v>8.7971518014934738</v>
      </c>
      <c r="E19" s="16">
        <f>CODetails345[[#This Row],[Emissions in greenhouse gas (GHG) inventory (in kt) ]]-CODetails345[[#This Row],[Emissions reported under NECR (in kt) ]]</f>
        <v>0</v>
      </c>
      <c r="F19" s="17">
        <f>IF(CODetails345[[#This Row],[Absolute difference in kt (1) ]]=0,0,CODetails345[[#This Row],[Absolute difference in kt (1) ]]/CODetails345[[#This Row],[Emissions in greenhouse gas (GHG) inventory (in kt) ]])</f>
        <v>0</v>
      </c>
      <c r="G19" s="16">
        <v>8.7971518014934738</v>
      </c>
      <c r="H19" s="16">
        <f>CODetails345[[#This Row],[Emissions in greenhouse gas (GHG) inventory (in kt) ]]-CODetails345[[#This Row],[Emissions reported in the UNECE Convention on Long-range Transboundary Air Pollution (CLRTAP) inventory (in kt)]]</f>
        <v>0</v>
      </c>
      <c r="I19" s="17">
        <f>IF(CODetails345[[#This Row],[Absolute difference in kt (1) 2]]=0,0,CODetails345[[#This Row],[Absolute difference in kt (1) 2]]/CODetails345[[#This Row],[Emissions in greenhouse gas (GHG) inventory (in kt) ]])</f>
        <v>0</v>
      </c>
      <c r="J19" s="24"/>
    </row>
    <row r="20" spans="1:10" x14ac:dyDescent="0.35">
      <c r="A20" s="5" t="s">
        <v>20</v>
      </c>
      <c r="B20" s="3" t="s">
        <v>50</v>
      </c>
      <c r="C20" s="16">
        <v>3.19467552309295</v>
      </c>
      <c r="D20" s="16">
        <v>3.19467552309295</v>
      </c>
      <c r="E20" s="16">
        <f>CODetails345[[#This Row],[Emissions in greenhouse gas (GHG) inventory (in kt) ]]-CODetails345[[#This Row],[Emissions reported under NECR (in kt) ]]</f>
        <v>0</v>
      </c>
      <c r="F20" s="17">
        <f>IF(CODetails345[[#This Row],[Absolute difference in kt (1) ]]=0,0,CODetails345[[#This Row],[Absolute difference in kt (1) ]]/CODetails345[[#This Row],[Emissions in greenhouse gas (GHG) inventory (in kt) ]])</f>
        <v>0</v>
      </c>
      <c r="G20" s="16">
        <v>3.19467552309295</v>
      </c>
      <c r="H20" s="16">
        <f>CODetails345[[#This Row],[Emissions in greenhouse gas (GHG) inventory (in kt) ]]-CODetails345[[#This Row],[Emissions reported in the UNECE Convention on Long-range Transboundary Air Pollution (CLRTAP) inventory (in kt)]]</f>
        <v>0</v>
      </c>
      <c r="I20" s="17">
        <f>IF(CODetails345[[#This Row],[Absolute difference in kt (1) 2]]=0,0,CODetails345[[#This Row],[Absolute difference in kt (1) 2]]/CODetails345[[#This Row],[Emissions in greenhouse gas (GHG) inventory (in kt) ]])</f>
        <v>0</v>
      </c>
      <c r="J20" s="24"/>
    </row>
    <row r="21" spans="1:10" ht="33" customHeight="1" x14ac:dyDescent="0.35">
      <c r="A21" s="5" t="s">
        <v>21</v>
      </c>
      <c r="B21" s="3" t="s">
        <v>50</v>
      </c>
      <c r="C21" s="16">
        <v>5.6024762784005233</v>
      </c>
      <c r="D21" s="16">
        <v>5.6024762784005233</v>
      </c>
      <c r="E21" s="16">
        <f>CODetails345[[#This Row],[Emissions in greenhouse gas (GHG) inventory (in kt) ]]-CODetails345[[#This Row],[Emissions reported under NECR (in kt) ]]</f>
        <v>0</v>
      </c>
      <c r="F21" s="17">
        <f>IF(CODetails345[[#This Row],[Absolute difference in kt (1) ]]=0,0,CODetails345[[#This Row],[Absolute difference in kt (1) ]]/CODetails345[[#This Row],[Emissions in greenhouse gas (GHG) inventory (in kt) ]])</f>
        <v>0</v>
      </c>
      <c r="G21" s="16">
        <v>5.6024762784005233</v>
      </c>
      <c r="H21" s="16">
        <f>CODetails345[[#This Row],[Emissions in greenhouse gas (GHG) inventory (in kt) ]]-CODetails345[[#This Row],[Emissions reported in the UNECE Convention on Long-range Transboundary Air Pollution (CLRTAP) inventory (in kt)]]</f>
        <v>0</v>
      </c>
      <c r="I21" s="17">
        <f>IF(CODetails345[[#This Row],[Absolute difference in kt (1) 2]]=0,0,CODetails345[[#This Row],[Absolute difference in kt (1) 2]]/CODetails345[[#This Row],[Emissions in greenhouse gas (GHG) inventory (in kt) ]])</f>
        <v>0</v>
      </c>
      <c r="J21" s="24"/>
    </row>
    <row r="22" spans="1:10" x14ac:dyDescent="0.35">
      <c r="A22" s="2" t="s">
        <v>9</v>
      </c>
      <c r="B22" s="3" t="s">
        <v>50</v>
      </c>
      <c r="C22" s="16">
        <v>104.67070635683916</v>
      </c>
      <c r="D22" s="16">
        <v>58.993573360847982</v>
      </c>
      <c r="E22" s="16">
        <f>CODetails345[[#This Row],[Emissions in greenhouse gas (GHG) inventory (in kt) ]]-CODetails345[[#This Row],[Emissions reported under NECR (in kt) ]]</f>
        <v>45.67713299599118</v>
      </c>
      <c r="F22" s="17">
        <f>IF(CODetails345[[#This Row],[Absolute difference in kt (1) ]]=0,0,CODetails345[[#This Row],[Absolute difference in kt (1) ]]/CODetails345[[#This Row],[Emissions in greenhouse gas (GHG) inventory (in kt) ]])</f>
        <v>0.43638888649772301</v>
      </c>
      <c r="G22" s="16">
        <v>58.993573360847982</v>
      </c>
      <c r="H22" s="16">
        <f>CODetails345[[#This Row],[Emissions in greenhouse gas (GHG) inventory (in kt) ]]-CODetails345[[#This Row],[Emissions reported in the UNECE Convention on Long-range Transboundary Air Pollution (CLRTAP) inventory (in kt)]]</f>
        <v>45.67713299599118</v>
      </c>
      <c r="I22" s="17">
        <f>IF(CODetails345[[#This Row],[Absolute difference in kt (1) 2]]=0,0,CODetails345[[#This Row],[Absolute difference in kt (1) 2]]/CODetails345[[#This Row],[Emissions in greenhouse gas (GHG) inventory (in kt) ]])</f>
        <v>0.43638888649772301</v>
      </c>
      <c r="J22" s="24" t="s">
        <v>64</v>
      </c>
    </row>
    <row r="23" spans="1:10" x14ac:dyDescent="0.35">
      <c r="A23" s="5" t="s">
        <v>24</v>
      </c>
      <c r="B23" s="3" t="s">
        <v>50</v>
      </c>
      <c r="C23" s="16">
        <v>0.91569632038382198</v>
      </c>
      <c r="D23" s="16">
        <v>0.91569632038382198</v>
      </c>
      <c r="E23" s="16">
        <f>CODetails345[[#This Row],[Emissions in greenhouse gas (GHG) inventory (in kt) ]]-CODetails345[[#This Row],[Emissions reported under NECR (in kt) ]]</f>
        <v>0</v>
      </c>
      <c r="F23" s="17">
        <f>IF(CODetails345[[#This Row],[Absolute difference in kt (1) ]]=0,0,CODetails345[[#This Row],[Absolute difference in kt (1) ]]/CODetails345[[#This Row],[Emissions in greenhouse gas (GHG) inventory (in kt) ]])</f>
        <v>0</v>
      </c>
      <c r="G23" s="16">
        <v>0.91569632038382198</v>
      </c>
      <c r="H23" s="16">
        <f>CODetails345[[#This Row],[Emissions in greenhouse gas (GHG) inventory (in kt) ]]-CODetails345[[#This Row],[Emissions reported in the UNECE Convention on Long-range Transboundary Air Pollution (CLRTAP) inventory (in kt)]]</f>
        <v>0</v>
      </c>
      <c r="I23" s="17">
        <f>IF(CODetails345[[#This Row],[Absolute difference in kt (1) 2]]=0,0,CODetails345[[#This Row],[Absolute difference in kt (1) 2]]/CODetails345[[#This Row],[Emissions in greenhouse gas (GHG) inventory (in kt) ]])</f>
        <v>0</v>
      </c>
      <c r="J23" s="24"/>
    </row>
    <row r="24" spans="1:10" x14ac:dyDescent="0.35">
      <c r="A24" s="5" t="s">
        <v>25</v>
      </c>
      <c r="B24" s="3" t="s">
        <v>50</v>
      </c>
      <c r="C24" s="16">
        <v>25.590433886669054</v>
      </c>
      <c r="D24" s="16">
        <v>24.918925130000002</v>
      </c>
      <c r="E24" s="16">
        <f>CODetails345[[#This Row],[Emissions in greenhouse gas (GHG) inventory (in kt) ]]-CODetails345[[#This Row],[Emissions reported under NECR (in kt) ]]</f>
        <v>0.67150875666905208</v>
      </c>
      <c r="F24" s="17">
        <f>IF(CODetails345[[#This Row],[Absolute difference in kt (1) ]]=0,0,CODetails345[[#This Row],[Absolute difference in kt (1) ]]/CODetails345[[#This Row],[Emissions in greenhouse gas (GHG) inventory (in kt) ]])</f>
        <v>2.6240616303847209E-2</v>
      </c>
      <c r="G24" s="16">
        <v>24.918925130000002</v>
      </c>
      <c r="H24" s="16">
        <f>CODetails345[[#This Row],[Emissions in greenhouse gas (GHG) inventory (in kt) ]]-CODetails345[[#This Row],[Emissions reported in the UNECE Convention on Long-range Transboundary Air Pollution (CLRTAP) inventory (in kt)]]</f>
        <v>0.67150875666905208</v>
      </c>
      <c r="I24" s="17">
        <f>IF(CODetails345[[#This Row],[Absolute difference in kt (1) 2]]=0,0,CODetails345[[#This Row],[Absolute difference in kt (1) 2]]/CODetails345[[#This Row],[Emissions in greenhouse gas (GHG) inventory (in kt) ]])</f>
        <v>2.6240616303847209E-2</v>
      </c>
      <c r="J24" s="24" t="s">
        <v>90</v>
      </c>
    </row>
    <row r="25" spans="1:10" ht="29" x14ac:dyDescent="0.35">
      <c r="A25" s="5" t="s">
        <v>26</v>
      </c>
      <c r="B25" s="3" t="s">
        <v>50</v>
      </c>
      <c r="C25" s="16">
        <v>77.107977153745821</v>
      </c>
      <c r="D25" s="16">
        <v>32.058085720023705</v>
      </c>
      <c r="E25" s="16">
        <f>CODetails345[[#This Row],[Emissions in greenhouse gas (GHG) inventory (in kt) ]]-CODetails345[[#This Row],[Emissions reported under NECR (in kt) ]]</f>
        <v>45.049891433722117</v>
      </c>
      <c r="F25" s="17">
        <f>IF(CODetails345[[#This Row],[Absolute difference in kt (1) ]]=0,0,CODetails345[[#This Row],[Absolute difference in kt (1) ]]/CODetails345[[#This Row],[Emissions in greenhouse gas (GHG) inventory (in kt) ]])</f>
        <v>0.5842442390091106</v>
      </c>
      <c r="G25" s="16">
        <v>32.058085720023705</v>
      </c>
      <c r="H25" s="16">
        <f>CODetails345[[#This Row],[Emissions in greenhouse gas (GHG) inventory (in kt) ]]-CODetails345[[#This Row],[Emissions reported in the UNECE Convention on Long-range Transboundary Air Pollution (CLRTAP) inventory (in kt)]]</f>
        <v>45.049891433722117</v>
      </c>
      <c r="I25" s="17">
        <f>IF(CODetails345[[#This Row],[Absolute difference in kt (1) 2]]=0,0,CODetails345[[#This Row],[Absolute difference in kt (1) 2]]/CODetails345[[#This Row],[Emissions in greenhouse gas (GHG) inventory (in kt) ]])</f>
        <v>0.5842442390091106</v>
      </c>
      <c r="J25" s="30" t="s">
        <v>91</v>
      </c>
    </row>
    <row r="26" spans="1:10" x14ac:dyDescent="0.35">
      <c r="A26" s="5" t="s">
        <v>27</v>
      </c>
      <c r="B26" s="3" t="s">
        <v>50</v>
      </c>
      <c r="C26" s="16">
        <v>0</v>
      </c>
      <c r="D26" s="16">
        <v>0</v>
      </c>
      <c r="E26" s="16">
        <f>CODetails345[[#This Row],[Emissions in greenhouse gas (GHG) inventory (in kt) ]]-CODetails345[[#This Row],[Emissions reported under NECR (in kt) ]]</f>
        <v>0</v>
      </c>
      <c r="F26" s="17">
        <f>IF(CODetails345[[#This Row],[Absolute difference in kt (1) ]]=0,0,CODetails345[[#This Row],[Absolute difference in kt (1) ]]/CODetails345[[#This Row],[Emissions in greenhouse gas (GHG) inventory (in kt) ]])</f>
        <v>0</v>
      </c>
      <c r="G26" s="16">
        <v>0</v>
      </c>
      <c r="H26" s="16">
        <f>CODetails345[[#This Row],[Emissions in greenhouse gas (GHG) inventory (in kt) ]]-CODetails345[[#This Row],[Emissions reported in the UNECE Convention on Long-range Transboundary Air Pollution (CLRTAP) inventory (in kt)]]</f>
        <v>0</v>
      </c>
      <c r="I26" s="17">
        <f>IF(CODetails345[[#This Row],[Absolute difference in kt (1) 2]]=0,0,CODetails345[[#This Row],[Absolute difference in kt (1) 2]]/CODetails345[[#This Row],[Emissions in greenhouse gas (GHG) inventory (in kt) ]])</f>
        <v>0</v>
      </c>
      <c r="J26" s="24"/>
    </row>
    <row r="27" spans="1:10" x14ac:dyDescent="0.35">
      <c r="A27" s="5" t="s">
        <v>28</v>
      </c>
      <c r="B27" s="3" t="s">
        <v>50</v>
      </c>
      <c r="C27" s="16">
        <v>1.05659899604046</v>
      </c>
      <c r="D27" s="16">
        <v>1.10086619044046</v>
      </c>
      <c r="E27" s="16">
        <f>CODetails345[[#This Row],[Emissions in greenhouse gas (GHG) inventory (in kt) ]]-CODetails345[[#This Row],[Emissions reported under NECR (in kt) ]]</f>
        <v>-4.4267194399999932E-2</v>
      </c>
      <c r="F27" s="17">
        <f>IF(CODetails345[[#This Row],[Absolute difference in kt (1) ]]=0,0,CODetails345[[#This Row],[Absolute difference in kt (1) ]]/CODetails345[[#This Row],[Emissions in greenhouse gas (GHG) inventory (in kt) ]])</f>
        <v>-4.1895926993957527E-2</v>
      </c>
      <c r="G27" s="16">
        <v>1.10086619044046</v>
      </c>
      <c r="H27" s="16">
        <f>CODetails345[[#This Row],[Emissions in greenhouse gas (GHG) inventory (in kt) ]]-CODetails345[[#This Row],[Emissions reported in the UNECE Convention on Long-range Transboundary Air Pollution (CLRTAP) inventory (in kt)]]</f>
        <v>-4.4267194399999932E-2</v>
      </c>
      <c r="I27" s="17">
        <f>IF(CODetails345[[#This Row],[Absolute difference in kt (1) 2]]=0,0,CODetails345[[#This Row],[Absolute difference in kt (1) 2]]/CODetails345[[#This Row],[Emissions in greenhouse gas (GHG) inventory (in kt) ]])</f>
        <v>-4.1895926993957527E-2</v>
      </c>
      <c r="J27" s="24" t="s">
        <v>92</v>
      </c>
    </row>
    <row r="28" spans="1:10" x14ac:dyDescent="0.35">
      <c r="A28" s="5" t="s">
        <v>29</v>
      </c>
      <c r="B28" s="3" t="s">
        <v>50</v>
      </c>
      <c r="C28" s="16">
        <v>0</v>
      </c>
      <c r="D28" s="16">
        <v>0</v>
      </c>
      <c r="E28" s="16">
        <f>CODetails345[[#This Row],[Emissions in greenhouse gas (GHG) inventory (in kt) ]]-CODetails345[[#This Row],[Emissions reported under NECR (in kt) ]]</f>
        <v>0</v>
      </c>
      <c r="F28" s="17">
        <f>IF(CODetails345[[#This Row],[Absolute difference in kt (1) ]]=0,0,CODetails345[[#This Row],[Absolute difference in kt (1) ]]/CODetails345[[#This Row],[Emissions in greenhouse gas (GHG) inventory (in kt) ]])</f>
        <v>0</v>
      </c>
      <c r="G28" s="16">
        <v>0</v>
      </c>
      <c r="H28" s="16">
        <f>CODetails345[[#This Row],[Emissions in greenhouse gas (GHG) inventory (in kt) ]]-CODetails345[[#This Row],[Emissions reported in the UNECE Convention on Long-range Transboundary Air Pollution (CLRTAP) inventory (in kt)]]</f>
        <v>0</v>
      </c>
      <c r="I28" s="17">
        <f>IF(CODetails345[[#This Row],[Absolute difference in kt (1) 2]]=0,0,CODetails345[[#This Row],[Absolute difference in kt (1) 2]]/CODetails345[[#This Row],[Emissions in greenhouse gas (GHG) inventory (in kt) ]])</f>
        <v>0</v>
      </c>
      <c r="J28" s="24"/>
    </row>
    <row r="29" spans="1:10" x14ac:dyDescent="0.35">
      <c r="A29" s="2" t="s">
        <v>10</v>
      </c>
      <c r="B29" s="3" t="s">
        <v>50</v>
      </c>
      <c r="C29" s="16">
        <v>0</v>
      </c>
      <c r="D29" s="16">
        <v>0</v>
      </c>
      <c r="E29" s="16">
        <f>CODetails345[[#This Row],[Emissions in greenhouse gas (GHG) inventory (in kt) ]]-CODetails345[[#This Row],[Emissions reported under NECR (in kt) ]]</f>
        <v>0</v>
      </c>
      <c r="F29" s="17">
        <f>IF(CODetails345[[#This Row],[Absolute difference in kt (1) ]]=0,0,CODetails345[[#This Row],[Absolute difference in kt (1) ]]/CODetails345[[#This Row],[Emissions in greenhouse gas (GHG) inventory (in kt) ]])</f>
        <v>0</v>
      </c>
      <c r="G29" s="16">
        <v>0</v>
      </c>
      <c r="H29" s="16">
        <f>CODetails345[[#This Row],[Emissions in greenhouse gas (GHG) inventory (in kt) ]]-CODetails345[[#This Row],[Emissions reported in the UNECE Convention on Long-range Transboundary Air Pollution (CLRTAP) inventory (in kt)]]</f>
        <v>0</v>
      </c>
      <c r="I29" s="17">
        <f>IF(CODetails345[[#This Row],[Absolute difference in kt (1) 2]]=0,0,CODetails345[[#This Row],[Absolute difference in kt (1) 2]]/CODetails345[[#This Row],[Emissions in greenhouse gas (GHG) inventory (in kt) ]])</f>
        <v>0</v>
      </c>
      <c r="J29" s="24"/>
    </row>
    <row r="30" spans="1:10" x14ac:dyDescent="0.35">
      <c r="A30" s="4" t="s">
        <v>30</v>
      </c>
      <c r="B30" s="3" t="s">
        <v>50</v>
      </c>
      <c r="C30" s="16">
        <v>0</v>
      </c>
      <c r="D30" s="16">
        <v>0</v>
      </c>
      <c r="E30" s="16">
        <f>CODetails345[[#This Row],[Emissions in greenhouse gas (GHG) inventory (in kt) ]]-CODetails345[[#This Row],[Emissions reported under NECR (in kt) ]]</f>
        <v>0</v>
      </c>
      <c r="F30" s="17">
        <f>IF(CODetails345[[#This Row],[Absolute difference in kt (1) ]]=0,0,CODetails345[[#This Row],[Absolute difference in kt (1) ]]/CODetails345[[#This Row],[Emissions in greenhouse gas (GHG) inventory (in kt) ]])</f>
        <v>0</v>
      </c>
      <c r="G30" s="16">
        <v>0</v>
      </c>
      <c r="H30" s="16">
        <f>CODetails345[[#This Row],[Emissions in greenhouse gas (GHG) inventory (in kt) ]]-CODetails345[[#This Row],[Emissions reported in the UNECE Convention on Long-range Transboundary Air Pollution (CLRTAP) inventory (in kt)]]</f>
        <v>0</v>
      </c>
      <c r="I30" s="17">
        <f>IF(CODetails345[[#This Row],[Absolute difference in kt (1) 2]]=0,0,CODetails345[[#This Row],[Absolute difference in kt (1) 2]]/CODetails345[[#This Row],[Emissions in greenhouse gas (GHG) inventory (in kt) ]])</f>
        <v>0</v>
      </c>
      <c r="J30" s="24"/>
    </row>
    <row r="31" spans="1:10" x14ac:dyDescent="0.35">
      <c r="A31" s="4" t="s">
        <v>31</v>
      </c>
      <c r="B31" s="3" t="s">
        <v>50</v>
      </c>
      <c r="C31" s="16">
        <v>0</v>
      </c>
      <c r="D31" s="16">
        <v>0</v>
      </c>
      <c r="E31" s="16">
        <f>CODetails345[[#This Row],[Emissions in greenhouse gas (GHG) inventory (in kt) ]]-CODetails345[[#This Row],[Emissions reported under NECR (in kt) ]]</f>
        <v>0</v>
      </c>
      <c r="F31" s="17">
        <f>IF(CODetails345[[#This Row],[Absolute difference in kt (1) ]]=0,0,CODetails345[[#This Row],[Absolute difference in kt (1) ]]/CODetails345[[#This Row],[Emissions in greenhouse gas (GHG) inventory (in kt) ]])</f>
        <v>0</v>
      </c>
      <c r="G31" s="16">
        <v>0</v>
      </c>
      <c r="H31" s="16">
        <f>CODetails345[[#This Row],[Emissions in greenhouse gas (GHG) inventory (in kt) ]]-CODetails345[[#This Row],[Emissions reported in the UNECE Convention on Long-range Transboundary Air Pollution (CLRTAP) inventory (in kt)]]</f>
        <v>0</v>
      </c>
      <c r="I31" s="17">
        <f>IF(CODetails345[[#This Row],[Absolute difference in kt (1) 2]]=0,0,CODetails345[[#This Row],[Absolute difference in kt (1) 2]]/CODetails345[[#This Row],[Emissions in greenhouse gas (GHG) inventory (in kt) ]])</f>
        <v>0</v>
      </c>
      <c r="J31" s="24"/>
    </row>
    <row r="32" spans="1:10" x14ac:dyDescent="0.35">
      <c r="A32" s="4" t="s">
        <v>32</v>
      </c>
      <c r="B32" s="3" t="s">
        <v>50</v>
      </c>
      <c r="C32" s="16">
        <v>0</v>
      </c>
      <c r="D32" s="16">
        <v>0</v>
      </c>
      <c r="E32" s="16">
        <f>CODetails345[[#This Row],[Emissions in greenhouse gas (GHG) inventory (in kt) ]]-CODetails345[[#This Row],[Emissions reported under NECR (in kt) ]]</f>
        <v>0</v>
      </c>
      <c r="F32" s="17">
        <f>IF(CODetails345[[#This Row],[Absolute difference in kt (1) ]]=0,0,CODetails345[[#This Row],[Absolute difference in kt (1) ]]/CODetails345[[#This Row],[Emissions in greenhouse gas (GHG) inventory (in kt) ]])</f>
        <v>0</v>
      </c>
      <c r="G32" s="16">
        <v>0</v>
      </c>
      <c r="H32" s="16">
        <f>CODetails345[[#This Row],[Emissions in greenhouse gas (GHG) inventory (in kt) ]]-CODetails345[[#This Row],[Emissions reported in the UNECE Convention on Long-range Transboundary Air Pollution (CLRTAP) inventory (in kt)]]</f>
        <v>0</v>
      </c>
      <c r="I32" s="17">
        <f>IF(CODetails345[[#This Row],[Absolute difference in kt (1) 2]]=0,0,CODetails345[[#This Row],[Absolute difference in kt (1) 2]]/CODetails345[[#This Row],[Emissions in greenhouse gas (GHG) inventory (in kt) ]])</f>
        <v>0</v>
      </c>
      <c r="J32" s="24"/>
    </row>
    <row r="33" spans="1:10" x14ac:dyDescent="0.35">
      <c r="A33" s="4" t="s">
        <v>33</v>
      </c>
      <c r="B33" s="3" t="s">
        <v>50</v>
      </c>
      <c r="C33" s="16">
        <v>0</v>
      </c>
      <c r="D33" s="16">
        <v>0</v>
      </c>
      <c r="E33" s="16">
        <f>CODetails345[[#This Row],[Emissions in greenhouse gas (GHG) inventory (in kt) ]]-CODetails345[[#This Row],[Emissions reported under NECR (in kt) ]]</f>
        <v>0</v>
      </c>
      <c r="F33" s="17">
        <f>IF(CODetails345[[#This Row],[Absolute difference in kt (1) ]]=0,0,CODetails345[[#This Row],[Absolute difference in kt (1) ]]/CODetails345[[#This Row],[Emissions in greenhouse gas (GHG) inventory (in kt) ]])</f>
        <v>0</v>
      </c>
      <c r="G33" s="16">
        <v>0</v>
      </c>
      <c r="H33" s="16">
        <f>CODetails345[[#This Row],[Emissions in greenhouse gas (GHG) inventory (in kt) ]]-CODetails345[[#This Row],[Emissions reported in the UNECE Convention on Long-range Transboundary Air Pollution (CLRTAP) inventory (in kt)]]</f>
        <v>0</v>
      </c>
      <c r="I33" s="17">
        <f>IF(CODetails345[[#This Row],[Absolute difference in kt (1) 2]]=0,0,CODetails345[[#This Row],[Absolute difference in kt (1) 2]]/CODetails345[[#This Row],[Emissions in greenhouse gas (GHG) inventory (in kt) ]])</f>
        <v>0</v>
      </c>
      <c r="J33" s="24"/>
    </row>
    <row r="34" spans="1:10" x14ac:dyDescent="0.35">
      <c r="A34" s="2" t="s">
        <v>11</v>
      </c>
      <c r="B34" s="3" t="s">
        <v>50</v>
      </c>
      <c r="C34" s="16">
        <v>19.285175875292911</v>
      </c>
      <c r="D34" s="16">
        <v>34.669904331763412</v>
      </c>
      <c r="E34" s="16">
        <f>CODetails345[[#This Row],[Emissions in greenhouse gas (GHG) inventory (in kt) ]]-CODetails345[[#This Row],[Emissions reported under NECR (in kt) ]]</f>
        <v>-15.384728456470501</v>
      </c>
      <c r="F34" s="17">
        <f>IF(CODetails345[[#This Row],[Absolute difference in kt (1) ]]=0,0,CODetails345[[#This Row],[Absolute difference in kt (1) ]]/CODetails345[[#This Row],[Emissions in greenhouse gas (GHG) inventory (in kt) ]])</f>
        <v>-0.79774893192343432</v>
      </c>
      <c r="G34" s="16">
        <v>34.669904331763412</v>
      </c>
      <c r="H34" s="16">
        <f>CODetails345[[#This Row],[Emissions in greenhouse gas (GHG) inventory (in kt) ]]-CODetails345[[#This Row],[Emissions reported in the UNECE Convention on Long-range Transboundary Air Pollution (CLRTAP) inventory (in kt)]]</f>
        <v>-15.384728456470501</v>
      </c>
      <c r="I34" s="17">
        <f>IF(CODetails345[[#This Row],[Absolute difference in kt (1) 2]]=0,0,CODetails345[[#This Row],[Absolute difference in kt (1) 2]]/CODetails345[[#This Row],[Emissions in greenhouse gas (GHG) inventory (in kt) ]])</f>
        <v>-0.79774893192343432</v>
      </c>
      <c r="J34" s="24" t="s">
        <v>62</v>
      </c>
    </row>
    <row r="35" spans="1:10" x14ac:dyDescent="0.35">
      <c r="A35" s="4" t="s">
        <v>34</v>
      </c>
      <c r="B35" s="3" t="s">
        <v>50</v>
      </c>
      <c r="C35" s="16">
        <v>0</v>
      </c>
      <c r="D35" s="16">
        <v>0</v>
      </c>
      <c r="E35" s="16">
        <f>CODetails345[[#This Row],[Emissions in greenhouse gas (GHG) inventory (in kt) ]]-CODetails345[[#This Row],[Emissions reported under NECR (in kt) ]]</f>
        <v>0</v>
      </c>
      <c r="F35" s="17">
        <f>IF(CODetails345[[#This Row],[Absolute difference in kt (1) ]]=0,0,CODetails345[[#This Row],[Absolute difference in kt (1) ]]/CODetails345[[#This Row],[Emissions in greenhouse gas (GHG) inventory (in kt) ]])</f>
        <v>0</v>
      </c>
      <c r="G35" s="16">
        <v>0</v>
      </c>
      <c r="H35" s="16">
        <f>CODetails345[[#This Row],[Emissions in greenhouse gas (GHG) inventory (in kt) ]]-CODetails345[[#This Row],[Emissions reported in the UNECE Convention on Long-range Transboundary Air Pollution (CLRTAP) inventory (in kt)]]</f>
        <v>0</v>
      </c>
      <c r="I35" s="17">
        <f>IF(CODetails345[[#This Row],[Absolute difference in kt (1) 2]]=0,0,CODetails345[[#This Row],[Absolute difference in kt (1) 2]]/CODetails345[[#This Row],[Emissions in greenhouse gas (GHG) inventory (in kt) ]])</f>
        <v>0</v>
      </c>
      <c r="J35" s="24"/>
    </row>
    <row r="36" spans="1:10" x14ac:dyDescent="0.35">
      <c r="A36" s="4" t="s">
        <v>35</v>
      </c>
      <c r="B36" s="3" t="s">
        <v>50</v>
      </c>
      <c r="C36" s="16">
        <v>0</v>
      </c>
      <c r="D36" s="16">
        <v>0</v>
      </c>
      <c r="E36" s="16">
        <f>CODetails345[[#This Row],[Emissions in greenhouse gas (GHG) inventory (in kt) ]]-CODetails345[[#This Row],[Emissions reported under NECR (in kt) ]]</f>
        <v>0</v>
      </c>
      <c r="F36" s="17">
        <f>IF(CODetails345[[#This Row],[Absolute difference in kt (1) ]]=0,0,CODetails345[[#This Row],[Absolute difference in kt (1) ]]/CODetails345[[#This Row],[Emissions in greenhouse gas (GHG) inventory (in kt) ]])</f>
        <v>0</v>
      </c>
      <c r="G36" s="16">
        <v>0</v>
      </c>
      <c r="H36" s="16">
        <f>CODetails345[[#This Row],[Emissions in greenhouse gas (GHG) inventory (in kt) ]]-CODetails345[[#This Row],[Emissions reported in the UNECE Convention on Long-range Transboundary Air Pollution (CLRTAP) inventory (in kt)]]</f>
        <v>0</v>
      </c>
      <c r="I36" s="17">
        <f>IF(CODetails345[[#This Row],[Absolute difference in kt (1) 2]]=0,0,CODetails345[[#This Row],[Absolute difference in kt (1) 2]]/CODetails345[[#This Row],[Emissions in greenhouse gas (GHG) inventory (in kt) ]])</f>
        <v>0</v>
      </c>
      <c r="J36" s="24"/>
    </row>
    <row r="37" spans="1:10" ht="29" x14ac:dyDescent="0.35">
      <c r="A37" s="4" t="s">
        <v>36</v>
      </c>
      <c r="B37" s="3" t="s">
        <v>50</v>
      </c>
      <c r="C37" s="16">
        <v>19.285175875292911</v>
      </c>
      <c r="D37" s="16">
        <v>29.134420596780696</v>
      </c>
      <c r="E37" s="22">
        <f>CODetails345[[#This Row],[Emissions in greenhouse gas (GHG) inventory (in kt) ]]-CODetails345[[#This Row],[Emissions reported under NECR (in kt) ]]</f>
        <v>-9.8492447214877856</v>
      </c>
      <c r="F37" s="17">
        <f>IF(CODetails345[[#This Row],[Absolute difference in kt (1) ]]=0,0,CODetails345[[#This Row],[Absolute difference in kt (1) ]]/CODetails345[[#This Row],[Emissions in greenhouse gas (GHG) inventory (in kt) ]])</f>
        <v>-0.51071583610010463</v>
      </c>
      <c r="G37" s="16">
        <v>29.134420596780696</v>
      </c>
      <c r="H37" s="16">
        <f>CODetails345[[#This Row],[Emissions in greenhouse gas (GHG) inventory (in kt) ]]-CODetails345[[#This Row],[Emissions reported in the UNECE Convention on Long-range Transboundary Air Pollution (CLRTAP) inventory (in kt)]]</f>
        <v>-9.8492447214877856</v>
      </c>
      <c r="I37" s="17">
        <f>IF(CODetails345[[#This Row],[Absolute difference in kt (1) 2]]=0,0,CODetails345[[#This Row],[Absolute difference in kt (1) 2]]/CODetails345[[#This Row],[Emissions in greenhouse gas (GHG) inventory (in kt) ]])</f>
        <v>-0.51071583610010463</v>
      </c>
      <c r="J37" s="73" t="s">
        <v>106</v>
      </c>
    </row>
    <row r="38" spans="1:10" x14ac:dyDescent="0.35">
      <c r="A38" s="4" t="s">
        <v>37</v>
      </c>
      <c r="B38" s="3" t="s">
        <v>50</v>
      </c>
      <c r="C38" s="16">
        <v>0</v>
      </c>
      <c r="D38" s="16">
        <v>0</v>
      </c>
      <c r="E38" s="22">
        <f>CODetails345[[#This Row],[Emissions in greenhouse gas (GHG) inventory (in kt) ]]-CODetails345[[#This Row],[Emissions reported under NECR (in kt) ]]</f>
        <v>0</v>
      </c>
      <c r="F38" s="17">
        <f>IF(CODetails345[[#This Row],[Absolute difference in kt (1) ]]=0,0,CODetails345[[#This Row],[Absolute difference in kt (1) ]]/CODetails345[[#This Row],[Emissions in greenhouse gas (GHG) inventory (in kt) ]])</f>
        <v>0</v>
      </c>
      <c r="G38" s="16">
        <v>0</v>
      </c>
      <c r="H38" s="16">
        <f>CODetails345[[#This Row],[Emissions in greenhouse gas (GHG) inventory (in kt) ]]-CODetails345[[#This Row],[Emissions reported in the UNECE Convention on Long-range Transboundary Air Pollution (CLRTAP) inventory (in kt)]]</f>
        <v>0</v>
      </c>
      <c r="I38" s="17">
        <f>IF(CODetails345[[#This Row],[Absolute difference in kt (1) 2]]=0,0,CODetails345[[#This Row],[Absolute difference in kt (1) 2]]/CODetails345[[#This Row],[Emissions in greenhouse gas (GHG) inventory (in kt) ]])</f>
        <v>0</v>
      </c>
      <c r="J38" s="24"/>
    </row>
    <row r="39" spans="1:10" x14ac:dyDescent="0.35">
      <c r="A39" s="4" t="s">
        <v>38</v>
      </c>
      <c r="B39" s="3" t="s">
        <v>50</v>
      </c>
      <c r="C39" s="16">
        <v>0</v>
      </c>
      <c r="D39" s="16">
        <v>5.5354837349827166</v>
      </c>
      <c r="E39" s="22">
        <f>CODetails345[[#This Row],[Emissions in greenhouse gas (GHG) inventory (in kt) ]]-CODetails345[[#This Row],[Emissions reported under NECR (in kt) ]]</f>
        <v>-5.5354837349827166</v>
      </c>
      <c r="F39" s="17" t="s">
        <v>108</v>
      </c>
      <c r="G39" s="16">
        <v>5.5354837349827166</v>
      </c>
      <c r="H39" s="16">
        <f>CODetails345[[#This Row],[Emissions in greenhouse gas (GHG) inventory (in kt) ]]-CODetails345[[#This Row],[Emissions reported in the UNECE Convention on Long-range Transboundary Air Pollution (CLRTAP) inventory (in kt)]]</f>
        <v>-5.5354837349827166</v>
      </c>
      <c r="I39" s="17" t="s">
        <v>108</v>
      </c>
      <c r="J39" s="25" t="s">
        <v>66</v>
      </c>
    </row>
    <row r="40" spans="1:10" x14ac:dyDescent="0.35">
      <c r="A40" s="7" t="s">
        <v>12</v>
      </c>
      <c r="B40" s="3" t="s">
        <v>50</v>
      </c>
      <c r="C40" s="16">
        <v>0</v>
      </c>
      <c r="D40" s="18">
        <v>0</v>
      </c>
      <c r="E40" s="18">
        <f>CODetails345[[#This Row],[Emissions in greenhouse gas (GHG) inventory (in kt) ]]-CODetails345[[#This Row],[Emissions reported under NECR (in kt) ]]</f>
        <v>0</v>
      </c>
      <c r="F40" s="19">
        <f>IF(CODetails345[[#This Row],[Absolute difference in kt (1) ]]=0,0,CODetails345[[#This Row],[Absolute difference in kt (1) ]]/CODetails345[[#This Row],[Emissions in greenhouse gas (GHG) inventory (in kt) ]])</f>
        <v>0</v>
      </c>
      <c r="G40" s="18">
        <v>0</v>
      </c>
      <c r="H40" s="18">
        <f>CODetails345[[#This Row],[Emissions in greenhouse gas (GHG) inventory (in kt) ]]-CODetails345[[#This Row],[Emissions reported in the UNECE Convention on Long-range Transboundary Air Pollution (CLRTAP) inventory (in kt)]]</f>
        <v>0</v>
      </c>
      <c r="I40" s="19">
        <f>IF(CODetails345[[#This Row],[Absolute difference in kt (1) 2]]=0,0,CODetails345[[#This Row],[Absolute difference in kt (1) 2]]/CODetails345[[#This Row],[Emissions in greenhouse gas (GHG) inventory (in kt) ]])</f>
        <v>0</v>
      </c>
      <c r="J40" s="11"/>
    </row>
    <row r="42" spans="1:10" x14ac:dyDescent="0.35">
      <c r="A42" s="1" t="s">
        <v>0</v>
      </c>
    </row>
    <row r="43" spans="1:10" x14ac:dyDescent="0.35">
      <c r="A43" s="1" t="s">
        <v>1</v>
      </c>
    </row>
    <row r="44" spans="1:10" x14ac:dyDescent="0.35">
      <c r="A44" s="1" t="s">
        <v>2</v>
      </c>
    </row>
  </sheetData>
  <mergeCells count="1">
    <mergeCell ref="A2:I4"/>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4"/>
  <sheetViews>
    <sheetView topLeftCell="B4" zoomScale="70" zoomScaleNormal="70" workbookViewId="0">
      <selection activeCell="I39" sqref="I39"/>
    </sheetView>
  </sheetViews>
  <sheetFormatPr defaultColWidth="9.1796875" defaultRowHeight="14.5" x14ac:dyDescent="0.35"/>
  <cols>
    <col min="1" max="1" width="54.7265625" style="1" customWidth="1"/>
    <col min="2" max="2" width="9.1796875" style="1" bestFit="1" customWidth="1"/>
    <col min="3" max="3" width="15" style="1" customWidth="1"/>
    <col min="4" max="4" width="25.1796875" style="1" customWidth="1"/>
    <col min="5" max="5" width="13.26953125" style="1" customWidth="1"/>
    <col min="6" max="6" width="25.1796875" style="1" customWidth="1"/>
    <col min="7" max="7" width="24.54296875" style="1" customWidth="1"/>
    <col min="8" max="8" width="13.7265625" style="1" customWidth="1"/>
    <col min="9" max="9" width="18.81640625" style="1" customWidth="1"/>
    <col min="10" max="10" width="90.26953125" style="1" customWidth="1"/>
    <col min="11" max="11" width="17" style="1" customWidth="1"/>
    <col min="12" max="16" width="8" style="1" customWidth="1"/>
    <col min="17" max="16384" width="9.1796875" style="1"/>
  </cols>
  <sheetData>
    <row r="1" spans="1:10" ht="21" x14ac:dyDescent="0.5">
      <c r="A1" s="13" t="s">
        <v>46</v>
      </c>
    </row>
    <row r="2" spans="1:10" ht="32.25" customHeight="1" x14ac:dyDescent="0.35">
      <c r="A2" s="78" t="s">
        <v>45</v>
      </c>
      <c r="B2" s="79"/>
      <c r="C2" s="79"/>
      <c r="D2" s="79"/>
      <c r="E2" s="79"/>
      <c r="F2" s="79"/>
      <c r="G2" s="79"/>
      <c r="H2" s="79"/>
      <c r="I2" s="79"/>
      <c r="J2" s="15"/>
    </row>
    <row r="3" spans="1:10" ht="51" customHeight="1" x14ac:dyDescent="0.35">
      <c r="A3" s="78"/>
      <c r="B3" s="79"/>
      <c r="C3" s="79"/>
      <c r="D3" s="79"/>
      <c r="E3" s="79"/>
      <c r="F3" s="79"/>
      <c r="G3" s="79"/>
      <c r="H3" s="79"/>
      <c r="I3" s="79"/>
      <c r="J3" s="15"/>
    </row>
    <row r="4" spans="1:10" ht="68.25" customHeight="1" x14ac:dyDescent="0.35">
      <c r="A4" s="78"/>
      <c r="B4" s="79"/>
      <c r="C4" s="79"/>
      <c r="D4" s="79"/>
      <c r="E4" s="79"/>
      <c r="F4" s="79"/>
      <c r="G4" s="79"/>
      <c r="H4" s="79"/>
      <c r="I4" s="79"/>
      <c r="J4" s="15"/>
    </row>
    <row r="5" spans="1:10" x14ac:dyDescent="0.35">
      <c r="A5" s="15"/>
      <c r="B5" s="15"/>
      <c r="C5" s="15"/>
      <c r="D5" s="15"/>
      <c r="E5" s="15"/>
      <c r="F5" s="15"/>
      <c r="G5" s="15"/>
      <c r="H5" s="15"/>
      <c r="I5" s="15"/>
      <c r="J5" s="15"/>
    </row>
    <row r="6" spans="1:10" x14ac:dyDescent="0.35">
      <c r="A6" s="14" t="s">
        <v>43</v>
      </c>
      <c r="B6" s="12" t="s">
        <v>51</v>
      </c>
      <c r="C6" s="15"/>
      <c r="D6" s="15"/>
      <c r="E6" s="15"/>
      <c r="F6" s="15"/>
      <c r="G6" s="15"/>
      <c r="H6" s="15"/>
      <c r="I6" s="15"/>
      <c r="J6" s="15"/>
    </row>
    <row r="7" spans="1:10" x14ac:dyDescent="0.35">
      <c r="A7" s="14" t="s">
        <v>44</v>
      </c>
      <c r="B7" s="12">
        <v>2026</v>
      </c>
      <c r="C7" s="15"/>
      <c r="D7" s="15"/>
      <c r="E7" s="15"/>
      <c r="F7" s="15"/>
      <c r="G7" s="15"/>
      <c r="H7" s="15"/>
      <c r="I7" s="15"/>
      <c r="J7" s="15"/>
    </row>
    <row r="8" spans="1:10" ht="18.75" customHeight="1" x14ac:dyDescent="0.35">
      <c r="A8" s="15"/>
      <c r="C8" s="15"/>
      <c r="D8" s="15"/>
      <c r="E8" s="15"/>
      <c r="F8" s="15"/>
      <c r="G8" s="15"/>
      <c r="H8" s="15"/>
      <c r="I8" s="15"/>
      <c r="J8" s="20"/>
    </row>
    <row r="9" spans="1:10" ht="21" customHeight="1" x14ac:dyDescent="0.35">
      <c r="A9" s="10" t="s">
        <v>39</v>
      </c>
      <c r="B9" s="3" t="s">
        <v>47</v>
      </c>
      <c r="J9" s="21"/>
    </row>
    <row r="10" spans="1:10" ht="72.5" x14ac:dyDescent="0.35">
      <c r="A10" s="8" t="s">
        <v>3</v>
      </c>
      <c r="B10" s="9" t="s">
        <v>40</v>
      </c>
      <c r="C10" s="9" t="s">
        <v>41</v>
      </c>
      <c r="D10" s="9" t="s">
        <v>70</v>
      </c>
      <c r="E10" s="9" t="s">
        <v>4</v>
      </c>
      <c r="F10" s="9" t="s">
        <v>5</v>
      </c>
      <c r="G10" s="9" t="s">
        <v>42</v>
      </c>
      <c r="H10" s="9" t="s">
        <v>13</v>
      </c>
      <c r="I10" s="9" t="s">
        <v>14</v>
      </c>
      <c r="J10" s="9" t="s">
        <v>6</v>
      </c>
    </row>
    <row r="11" spans="1:10" x14ac:dyDescent="0.35">
      <c r="A11" s="2" t="s">
        <v>7</v>
      </c>
      <c r="B11" s="3"/>
      <c r="C11" s="16">
        <v>531.85691725377114</v>
      </c>
      <c r="D11" s="27">
        <v>538.22122523950077</v>
      </c>
      <c r="E11" s="16">
        <f>CODetails[[#This Row],[Emissions in greenhouse gas (GHG) inventory (in kt) ]]-CODetails[[#This Row],[Emissions reported under NECR (in kt) ]]</f>
        <v>-6.3643079857296243</v>
      </c>
      <c r="F11" s="17">
        <f>IF(CODetails[[#This Row],[Absolute difference in kt (1) ]]=0,0,CODetails[[#This Row],[Absolute difference in kt (1) ]]/CODetails[[#This Row],[Emissions in greenhouse gas (GHG) inventory (in kt) ]])</f>
        <v>-1.1966203276233685E-2</v>
      </c>
      <c r="G11" s="27">
        <v>538.22122523950077</v>
      </c>
      <c r="H11" s="16">
        <f>CODetails[[#This Row],[Emissions in greenhouse gas (GHG) inventory (in kt) ]]-CODetails[[#This Row],[Emissions reported in the UNECE Convention on Long-range Transboundary Air Pollution (CLRTAP) inventory (in kt)]]</f>
        <v>-6.3643079857296243</v>
      </c>
      <c r="I11" s="17">
        <f>IF(CODetails[[#This Row],[Absolute difference in kt (1) 2]]=0,0,CODetails[[#This Row],[Absolute difference in kt (1) 2]]/CODetails[[#This Row],[Emissions in greenhouse gas (GHG) inventory (in kt) ]])</f>
        <v>-1.1966203276233685E-2</v>
      </c>
      <c r="J11" s="24" t="s">
        <v>59</v>
      </c>
    </row>
    <row r="12" spans="1:10" x14ac:dyDescent="0.35">
      <c r="A12" s="2" t="s">
        <v>8</v>
      </c>
      <c r="B12" s="3"/>
      <c r="C12" s="16">
        <v>503.23322721951808</v>
      </c>
      <c r="D12" s="27">
        <v>511.72988091585495</v>
      </c>
      <c r="E12" s="16">
        <f>CODetails[[#This Row],[Emissions in greenhouse gas (GHG) inventory (in kt) ]]-CODetails[[#This Row],[Emissions reported under NECR (in kt) ]]</f>
        <v>-8.496653696336864</v>
      </c>
      <c r="F12" s="17">
        <f>IF(CODetails[[#This Row],[Absolute difference in kt (1) ]]=0,0,CODetails[[#This Row],[Absolute difference in kt (1) ]]/CODetails[[#This Row],[Emissions in greenhouse gas (GHG) inventory (in kt) ]])</f>
        <v>-1.6884126954976469E-2</v>
      </c>
      <c r="G12" s="27">
        <v>511.72988091585495</v>
      </c>
      <c r="H12" s="16">
        <f>CODetails[[#This Row],[Emissions in greenhouse gas (GHG) inventory (in kt) ]]-CODetails[[#This Row],[Emissions reported in the UNECE Convention on Long-range Transboundary Air Pollution (CLRTAP) inventory (in kt)]]</f>
        <v>-8.496653696336864</v>
      </c>
      <c r="I12" s="17">
        <f>IF(CODetails[[#This Row],[Absolute difference in kt (1) 2]]=0,0,CODetails[[#This Row],[Absolute difference in kt (1) 2]]/CODetails[[#This Row],[Emissions in greenhouse gas (GHG) inventory (in kt) ]])</f>
        <v>-1.6884126954976469E-2</v>
      </c>
      <c r="J12" s="24" t="s">
        <v>60</v>
      </c>
    </row>
    <row r="13" spans="1:10" x14ac:dyDescent="0.35">
      <c r="A13" s="4" t="s">
        <v>22</v>
      </c>
      <c r="B13" s="3" t="s">
        <v>47</v>
      </c>
      <c r="C13" s="16">
        <v>501.66187372741479</v>
      </c>
      <c r="D13" s="27">
        <v>510.15852742375165</v>
      </c>
      <c r="E13" s="16">
        <f>CODetails[[#This Row],[Emissions in greenhouse gas (GHG) inventory (in kt) ]]-CODetails[[#This Row],[Emissions reported under NECR (in kt) ]]</f>
        <v>-8.496653696336864</v>
      </c>
      <c r="F13" s="17">
        <f>IF(CODetails[[#This Row],[Absolute difference in kt (1) ]]=0,0,CODetails[[#This Row],[Absolute difference in kt (1) ]]/CODetails[[#This Row],[Emissions in greenhouse gas (GHG) inventory (in kt) ]])</f>
        <v>-1.6937013038693955E-2</v>
      </c>
      <c r="G13" s="27">
        <v>510.15852742375165</v>
      </c>
      <c r="H13" s="16">
        <f>CODetails[[#This Row],[Emissions in greenhouse gas (GHG) inventory (in kt) ]]-CODetails[[#This Row],[Emissions reported in the UNECE Convention on Long-range Transboundary Air Pollution (CLRTAP) inventory (in kt)]]</f>
        <v>-8.496653696336864</v>
      </c>
      <c r="I13" s="17">
        <f>IF(CODetails[[#This Row],[Absolute difference in kt (1) 2]]=0,0,CODetails[[#This Row],[Absolute difference in kt (1) 2]]/CODetails[[#This Row],[Emissions in greenhouse gas (GHG) inventory (in kt) ]])</f>
        <v>-1.6937013038693955E-2</v>
      </c>
      <c r="J13" s="24" t="s">
        <v>63</v>
      </c>
    </row>
    <row r="14" spans="1:10" x14ac:dyDescent="0.35">
      <c r="A14" s="5" t="s">
        <v>15</v>
      </c>
      <c r="B14" s="3" t="s">
        <v>47</v>
      </c>
      <c r="C14" s="16">
        <v>105.21764159492804</v>
      </c>
      <c r="D14" s="27">
        <v>105.21764159492804</v>
      </c>
      <c r="E14" s="16">
        <f>CODetails[[#This Row],[Emissions in greenhouse gas (GHG) inventory (in kt) ]]-CODetails[[#This Row],[Emissions reported under NECR (in kt) ]]</f>
        <v>0</v>
      </c>
      <c r="F14" s="17">
        <f>IF(CODetails[[#This Row],[Absolute difference in kt (1) ]]=0,0,CODetails[[#This Row],[Absolute difference in kt (1) ]]/CODetails[[#This Row],[Emissions in greenhouse gas (GHG) inventory (in kt) ]])</f>
        <v>0</v>
      </c>
      <c r="G14" s="27">
        <v>105.21764159492804</v>
      </c>
      <c r="H14" s="16">
        <f>CODetails[[#This Row],[Emissions in greenhouse gas (GHG) inventory (in kt) ]]-CODetails[[#This Row],[Emissions reported in the UNECE Convention on Long-range Transboundary Air Pollution (CLRTAP) inventory (in kt)]]</f>
        <v>0</v>
      </c>
      <c r="I14" s="17">
        <f>IF(CODetails[[#This Row],[Absolute difference in kt (1) 2]]=0,0,CODetails[[#This Row],[Absolute difference in kt (1) 2]]/CODetails[[#This Row],[Emissions in greenhouse gas (GHG) inventory (in kt) ]])</f>
        <v>0</v>
      </c>
      <c r="J14" s="24"/>
    </row>
    <row r="15" spans="1:10" ht="29" x14ac:dyDescent="0.35">
      <c r="A15" s="5" t="s">
        <v>16</v>
      </c>
      <c r="B15" s="3" t="s">
        <v>47</v>
      </c>
      <c r="C15" s="16">
        <v>80.68778654318578</v>
      </c>
      <c r="D15" s="27">
        <v>83.140460371985313</v>
      </c>
      <c r="E15" s="16">
        <f>CODetails[[#This Row],[Emissions in greenhouse gas (GHG) inventory (in kt) ]]-CODetails[[#This Row],[Emissions reported under NECR (in kt) ]]</f>
        <v>-2.4526738287995329</v>
      </c>
      <c r="F15" s="17">
        <f>IF(CODetails[[#This Row],[Absolute difference in kt (1) ]]=0,0,CODetails[[#This Row],[Absolute difference in kt (1) ]]/CODetails[[#This Row],[Emissions in greenhouse gas (GHG) inventory (in kt) ]])</f>
        <v>-3.0397089000412856E-2</v>
      </c>
      <c r="G15" s="27">
        <v>83.140460371985313</v>
      </c>
      <c r="H15" s="16">
        <f>CODetails[[#This Row],[Emissions in greenhouse gas (GHG) inventory (in kt) ]]-CODetails[[#This Row],[Emissions reported in the UNECE Convention on Long-range Transboundary Air Pollution (CLRTAP) inventory (in kt)]]</f>
        <v>-2.4526738287995329</v>
      </c>
      <c r="I15" s="17">
        <f>IF(CODetails[[#This Row],[Absolute difference in kt (1) 2]]=0,0,CODetails[[#This Row],[Absolute difference in kt (1) 2]]/CODetails[[#This Row],[Emissions in greenhouse gas (GHG) inventory (in kt) ]])</f>
        <v>-3.0397089000412856E-2</v>
      </c>
      <c r="J15" s="30" t="s">
        <v>93</v>
      </c>
    </row>
    <row r="16" spans="1:10" x14ac:dyDescent="0.35">
      <c r="A16" s="5" t="s">
        <v>17</v>
      </c>
      <c r="B16" s="3" t="s">
        <v>47</v>
      </c>
      <c r="C16" s="16">
        <v>227.75670547532303</v>
      </c>
      <c r="D16" s="27">
        <v>234.12101346105246</v>
      </c>
      <c r="E16" s="16">
        <f>CODetails[[#This Row],[Emissions in greenhouse gas (GHG) inventory (in kt) ]]-CODetails[[#This Row],[Emissions reported under NECR (in kt) ]]</f>
        <v>-6.3643079857294254</v>
      </c>
      <c r="F16" s="17">
        <f>IF(CODetails[[#This Row],[Absolute difference in kt (1) ]]=0,0,CODetails[[#This Row],[Absolute difference in kt (1) ]]/CODetails[[#This Row],[Emissions in greenhouse gas (GHG) inventory (in kt) ]])</f>
        <v>-2.7943449447283056E-2</v>
      </c>
      <c r="G16" s="27">
        <v>234.12101346105246</v>
      </c>
      <c r="H16" s="16">
        <f>CODetails[[#This Row],[Emissions in greenhouse gas (GHG) inventory (in kt) ]]-CODetails[[#This Row],[Emissions reported in the UNECE Convention on Long-range Transboundary Air Pollution (CLRTAP) inventory (in kt)]]</f>
        <v>-6.3643079857294254</v>
      </c>
      <c r="I16" s="17">
        <f>IF(CODetails[[#This Row],[Absolute difference in kt (1) 2]]=0,0,CODetails[[#This Row],[Absolute difference in kt (1) 2]]/CODetails[[#This Row],[Emissions in greenhouse gas (GHG) inventory (in kt) ]])</f>
        <v>-2.7943449447283056E-2</v>
      </c>
      <c r="J16" s="24" t="s">
        <v>52</v>
      </c>
    </row>
    <row r="17" spans="1:10" x14ac:dyDescent="0.35">
      <c r="A17" s="5" t="s">
        <v>18</v>
      </c>
      <c r="B17" s="3" t="s">
        <v>47</v>
      </c>
      <c r="C17" s="16">
        <v>82.452143703364712</v>
      </c>
      <c r="D17" s="27">
        <v>82.131815585172475</v>
      </c>
      <c r="E17" s="16">
        <f>CODetails[[#This Row],[Emissions in greenhouse gas (GHG) inventory (in kt) ]]-CODetails[[#This Row],[Emissions reported under NECR (in kt) ]]</f>
        <v>0.32032811819223639</v>
      </c>
      <c r="F17" s="17">
        <f>IF(CODetails[[#This Row],[Absolute difference in kt (1) ]]=0,0,CODetails[[#This Row],[Absolute difference in kt (1) ]]/CODetails[[#This Row],[Emissions in greenhouse gas (GHG) inventory (in kt) ]])</f>
        <v>3.8850186763447901E-3</v>
      </c>
      <c r="G17" s="27">
        <v>82.131815585172475</v>
      </c>
      <c r="H17" s="16">
        <f>CODetails[[#This Row],[Emissions in greenhouse gas (GHG) inventory (in kt) ]]-CODetails[[#This Row],[Emissions reported in the UNECE Convention on Long-range Transboundary Air Pollution (CLRTAP) inventory (in kt)]]</f>
        <v>0.32032811819223639</v>
      </c>
      <c r="I17" s="17">
        <f>IF(CODetails[[#This Row],[Absolute difference in kt (1) 2]]=0,0,CODetails[[#This Row],[Absolute difference in kt (1) 2]]/CODetails[[#This Row],[Emissions in greenhouse gas (GHG) inventory (in kt) ]])</f>
        <v>3.8850186763447901E-3</v>
      </c>
      <c r="J17" s="24" t="s">
        <v>100</v>
      </c>
    </row>
    <row r="18" spans="1:10" x14ac:dyDescent="0.35">
      <c r="A18" s="5" t="s">
        <v>19</v>
      </c>
      <c r="B18" s="3" t="s">
        <v>47</v>
      </c>
      <c r="C18" s="16">
        <v>5.5475964106135667</v>
      </c>
      <c r="D18" s="27">
        <v>5.5475964106135667</v>
      </c>
      <c r="E18" s="16">
        <f>CODetails[[#This Row],[Emissions in greenhouse gas (GHG) inventory (in kt) ]]-CODetails[[#This Row],[Emissions reported under NECR (in kt) ]]</f>
        <v>0</v>
      </c>
      <c r="F18" s="17">
        <f>IF(CODetails[[#This Row],[Absolute difference in kt (1) ]]=0,0,CODetails[[#This Row],[Absolute difference in kt (1) ]]/CODetails[[#This Row],[Emissions in greenhouse gas (GHG) inventory (in kt) ]])</f>
        <v>0</v>
      </c>
      <c r="G18" s="27">
        <v>5.5475964106135667</v>
      </c>
      <c r="H18" s="16">
        <f>CODetails[[#This Row],[Emissions in greenhouse gas (GHG) inventory (in kt) ]]-CODetails[[#This Row],[Emissions reported in the UNECE Convention on Long-range Transboundary Air Pollution (CLRTAP) inventory (in kt)]]</f>
        <v>0</v>
      </c>
      <c r="I18" s="17">
        <f>IF(CODetails[[#This Row],[Absolute difference in kt (1) 2]]=0,0,CODetails[[#This Row],[Absolute difference in kt (1) 2]]/CODetails[[#This Row],[Emissions in greenhouse gas (GHG) inventory (in kt) ]])</f>
        <v>0</v>
      </c>
      <c r="J18" s="72"/>
    </row>
    <row r="19" spans="1:10" ht="15.75" customHeight="1" x14ac:dyDescent="0.35">
      <c r="A19" s="4" t="s">
        <v>23</v>
      </c>
      <c r="B19" s="3" t="s">
        <v>47</v>
      </c>
      <c r="C19" s="16">
        <v>1.5713534921033183</v>
      </c>
      <c r="D19" s="27">
        <v>1.5713534921033183</v>
      </c>
      <c r="E19" s="16">
        <f>CODetails[[#This Row],[Emissions in greenhouse gas (GHG) inventory (in kt) ]]-CODetails[[#This Row],[Emissions reported under NECR (in kt) ]]</f>
        <v>0</v>
      </c>
      <c r="F19" s="17">
        <f>IF(CODetails[[#This Row],[Absolute difference in kt (1) ]]=0,0,CODetails[[#This Row],[Absolute difference in kt (1) ]]/CODetails[[#This Row],[Emissions in greenhouse gas (GHG) inventory (in kt) ]])</f>
        <v>0</v>
      </c>
      <c r="G19" s="27">
        <v>1.5713534921033183</v>
      </c>
      <c r="H19" s="16">
        <f>CODetails[[#This Row],[Emissions in greenhouse gas (GHG) inventory (in kt) ]]-CODetails[[#This Row],[Emissions reported in the UNECE Convention on Long-range Transboundary Air Pollution (CLRTAP) inventory (in kt)]]</f>
        <v>0</v>
      </c>
      <c r="I19" s="17">
        <f>IF(CODetails[[#This Row],[Absolute difference in kt (1) 2]]=0,0,CODetails[[#This Row],[Absolute difference in kt (1) 2]]/CODetails[[#This Row],[Emissions in greenhouse gas (GHG) inventory (in kt) ]])</f>
        <v>0</v>
      </c>
      <c r="J19" s="24"/>
    </row>
    <row r="20" spans="1:10" x14ac:dyDescent="0.35">
      <c r="A20" s="5" t="s">
        <v>20</v>
      </c>
      <c r="B20" s="3" t="s">
        <v>47</v>
      </c>
      <c r="C20" s="3">
        <v>8.2742839999999998E-3</v>
      </c>
      <c r="D20" s="3">
        <v>8.2742839999999998E-3</v>
      </c>
      <c r="E20" s="3">
        <f>CODetails[[#This Row],[Emissions in greenhouse gas (GHG) inventory (in kt) ]]-CODetails[[#This Row],[Emissions reported under NECR (in kt) ]]</f>
        <v>0</v>
      </c>
      <c r="F20" s="17">
        <f>IF(CODetails[[#This Row],[Absolute difference in kt (1) ]]=0,0,CODetails[[#This Row],[Absolute difference in kt (1) ]]/CODetails[[#This Row],[Emissions in greenhouse gas (GHG) inventory (in kt) ]])</f>
        <v>0</v>
      </c>
      <c r="G20" s="27">
        <v>8.2742839999999998E-3</v>
      </c>
      <c r="H20" s="16">
        <f>CODetails[[#This Row],[Emissions in greenhouse gas (GHG) inventory (in kt) ]]-CODetails[[#This Row],[Emissions reported in the UNECE Convention on Long-range Transboundary Air Pollution (CLRTAP) inventory (in kt)]]</f>
        <v>0</v>
      </c>
      <c r="I20" s="17">
        <f>IF(CODetails[[#This Row],[Absolute difference in kt (1) 2]]=0,0,CODetails[[#This Row],[Absolute difference in kt (1) 2]]/CODetails[[#This Row],[Emissions in greenhouse gas (GHG) inventory (in kt) ]])</f>
        <v>0</v>
      </c>
      <c r="J20" s="24"/>
    </row>
    <row r="21" spans="1:10" ht="33" customHeight="1" x14ac:dyDescent="0.35">
      <c r="A21" s="6" t="s">
        <v>21</v>
      </c>
      <c r="B21" s="3" t="s">
        <v>47</v>
      </c>
      <c r="C21" s="16">
        <v>1.5630792081033182</v>
      </c>
      <c r="D21" s="27">
        <v>1.5630792081033182</v>
      </c>
      <c r="E21" s="16">
        <f>CODetails[[#This Row],[Emissions in greenhouse gas (GHG) inventory (in kt) ]]-CODetails[[#This Row],[Emissions reported under NECR (in kt) ]]</f>
        <v>0</v>
      </c>
      <c r="F21" s="17">
        <f>IF(CODetails[[#This Row],[Absolute difference in kt (1) ]]=0,0,CODetails[[#This Row],[Absolute difference in kt (1) ]]/CODetails[[#This Row],[Emissions in greenhouse gas (GHG) inventory (in kt) ]])</f>
        <v>0</v>
      </c>
      <c r="G21" s="27">
        <v>1.5630792081033182</v>
      </c>
      <c r="H21" s="16">
        <f>CODetails[[#This Row],[Emissions in greenhouse gas (GHG) inventory (in kt) ]]-CODetails[[#This Row],[Emissions reported in the UNECE Convention on Long-range Transboundary Air Pollution (CLRTAP) inventory (in kt)]]</f>
        <v>0</v>
      </c>
      <c r="I21" s="17">
        <f>IF(CODetails[[#This Row],[Absolute difference in kt (1) 2]]=0,0,CODetails[[#This Row],[Absolute difference in kt (1) 2]]/CODetails[[#This Row],[Emissions in greenhouse gas (GHG) inventory (in kt) ]])</f>
        <v>0</v>
      </c>
      <c r="J21" s="24"/>
    </row>
    <row r="22" spans="1:10" x14ac:dyDescent="0.35">
      <c r="A22" s="2" t="s">
        <v>9</v>
      </c>
      <c r="B22" s="3" t="s">
        <v>47</v>
      </c>
      <c r="C22" s="16">
        <v>3.5117384716044162</v>
      </c>
      <c r="D22" s="27">
        <v>1.0606743589648986</v>
      </c>
      <c r="E22" s="16">
        <f>CODetails[[#This Row],[Emissions in greenhouse gas (GHG) inventory (in kt) ]]-CODetails[[#This Row],[Emissions reported under NECR (in kt) ]]</f>
        <v>2.4510641126395178</v>
      </c>
      <c r="F22" s="17">
        <f>IF(CODetails[[#This Row],[Absolute difference in kt (1) ]]=0,0,CODetails[[#This Row],[Absolute difference in kt (1) ]]/CODetails[[#This Row],[Emissions in greenhouse gas (GHG) inventory (in kt) ]])</f>
        <v>0.6979631690852236</v>
      </c>
      <c r="G22" s="27">
        <v>1.0606743589648986</v>
      </c>
      <c r="H22" s="16">
        <f>CODetails[[#This Row],[Emissions in greenhouse gas (GHG) inventory (in kt) ]]-CODetails[[#This Row],[Emissions reported in the UNECE Convention on Long-range Transboundary Air Pollution (CLRTAP) inventory (in kt)]]</f>
        <v>2.4510641126395178</v>
      </c>
      <c r="I22" s="17">
        <f>IF(CODetails[[#This Row],[Absolute difference in kt (1) 2]]=0,0,CODetails[[#This Row],[Absolute difference in kt (1) 2]]/CODetails[[#This Row],[Emissions in greenhouse gas (GHG) inventory (in kt) ]])</f>
        <v>0.6979631690852236</v>
      </c>
      <c r="J22" s="24" t="s">
        <v>64</v>
      </c>
    </row>
    <row r="23" spans="1:10" x14ac:dyDescent="0.35">
      <c r="A23" s="5" t="s">
        <v>24</v>
      </c>
      <c r="B23" s="3" t="s">
        <v>47</v>
      </c>
      <c r="C23" s="16">
        <v>0</v>
      </c>
      <c r="D23" s="27">
        <v>0</v>
      </c>
      <c r="E23" s="16">
        <f>CODetails[[#This Row],[Emissions in greenhouse gas (GHG) inventory (in kt) ]]-CODetails[[#This Row],[Emissions reported under NECR (in kt) ]]</f>
        <v>0</v>
      </c>
      <c r="F23" s="17">
        <f>IF(CODetails[[#This Row],[Absolute difference in kt (1) ]]=0,0,CODetails[[#This Row],[Absolute difference in kt (1) ]]/CODetails[[#This Row],[Emissions in greenhouse gas (GHG) inventory (in kt) ]])</f>
        <v>0</v>
      </c>
      <c r="G23" s="27">
        <v>0</v>
      </c>
      <c r="H23" s="16">
        <f>CODetails[[#This Row],[Emissions in greenhouse gas (GHG) inventory (in kt) ]]-CODetails[[#This Row],[Emissions reported in the UNECE Convention on Long-range Transboundary Air Pollution (CLRTAP) inventory (in kt)]]</f>
        <v>0</v>
      </c>
      <c r="I23" s="17">
        <f>IF(CODetails[[#This Row],[Absolute difference in kt (1) 2]]=0,0,CODetails[[#This Row],[Absolute difference in kt (1) 2]]/CODetails[[#This Row],[Emissions in greenhouse gas (GHG) inventory (in kt) ]])</f>
        <v>0</v>
      </c>
      <c r="J23" s="24"/>
    </row>
    <row r="24" spans="1:10" ht="29" x14ac:dyDescent="0.35">
      <c r="A24" s="5" t="s">
        <v>25</v>
      </c>
      <c r="B24" s="3" t="s">
        <v>47</v>
      </c>
      <c r="C24" s="16">
        <v>1.4894514598011861</v>
      </c>
      <c r="D24" s="27">
        <v>0.56184640122504614</v>
      </c>
      <c r="E24" s="16">
        <f>CODetails[[#This Row],[Emissions in greenhouse gas (GHG) inventory (in kt) ]]-CODetails[[#This Row],[Emissions reported under NECR (in kt) ]]</f>
        <v>0.92760505857613995</v>
      </c>
      <c r="F24" s="17">
        <f>IF(CODetails[[#This Row],[Absolute difference in kt (1) ]]=0,0,CODetails[[#This Row],[Absolute difference in kt (1) ]]/CODetails[[#This Row],[Emissions in greenhouse gas (GHG) inventory (in kt) ]])</f>
        <v>0.62278300677214271</v>
      </c>
      <c r="G24" s="27">
        <v>0.56184640122504614</v>
      </c>
      <c r="H24" s="16">
        <f>CODetails[[#This Row],[Emissions in greenhouse gas (GHG) inventory (in kt) ]]-CODetails[[#This Row],[Emissions reported in the UNECE Convention on Long-range Transboundary Air Pollution (CLRTAP) inventory (in kt)]]</f>
        <v>0.92760505857613995</v>
      </c>
      <c r="I24" s="17">
        <f>IF(CODetails[[#This Row],[Absolute difference in kt (1) 2]]=0,0,CODetails[[#This Row],[Absolute difference in kt (1) 2]]/CODetails[[#This Row],[Emissions in greenhouse gas (GHG) inventory (in kt) ]])</f>
        <v>0.62278300677214271</v>
      </c>
      <c r="J24" s="30" t="s">
        <v>94</v>
      </c>
    </row>
    <row r="25" spans="1:10" ht="29" x14ac:dyDescent="0.35">
      <c r="A25" s="5" t="s">
        <v>26</v>
      </c>
      <c r="B25" s="3" t="s">
        <v>47</v>
      </c>
      <c r="C25" s="16">
        <v>1.9877701661975533</v>
      </c>
      <c r="D25" s="27">
        <v>0.4627013959741752</v>
      </c>
      <c r="E25" s="16">
        <f>CODetails[[#This Row],[Emissions in greenhouse gas (GHG) inventory (in kt) ]]-CODetails[[#This Row],[Emissions reported under NECR (in kt) ]]</f>
        <v>1.5250687702233781</v>
      </c>
      <c r="F25" s="17">
        <f>IF(CODetails[[#This Row],[Absolute difference in kt (1) ]]=0,0,CODetails[[#This Row],[Absolute difference in kt (1) ]]/CODetails[[#This Row],[Emissions in greenhouse gas (GHG) inventory (in kt) ]])</f>
        <v>0.76722590778224309</v>
      </c>
      <c r="G25" s="27">
        <v>0.4627013959741752</v>
      </c>
      <c r="H25" s="16">
        <f>CODetails[[#This Row],[Emissions in greenhouse gas (GHG) inventory (in kt) ]]-CODetails[[#This Row],[Emissions reported in the UNECE Convention on Long-range Transboundary Air Pollution (CLRTAP) inventory (in kt)]]</f>
        <v>1.5250687702233781</v>
      </c>
      <c r="I25" s="17">
        <f>IF(CODetails[[#This Row],[Absolute difference in kt (1) 2]]=0,0,CODetails[[#This Row],[Absolute difference in kt (1) 2]]/CODetails[[#This Row],[Emissions in greenhouse gas (GHG) inventory (in kt) ]])</f>
        <v>0.76722590778224309</v>
      </c>
      <c r="J25" s="30" t="s">
        <v>67</v>
      </c>
    </row>
    <row r="26" spans="1:10" x14ac:dyDescent="0.35">
      <c r="A26" s="5" t="s">
        <v>27</v>
      </c>
      <c r="B26" s="3" t="s">
        <v>47</v>
      </c>
      <c r="C26" s="16">
        <v>0</v>
      </c>
      <c r="D26" s="27">
        <v>0</v>
      </c>
      <c r="E26" s="16">
        <f>CODetails[[#This Row],[Emissions in greenhouse gas (GHG) inventory (in kt) ]]-CODetails[[#This Row],[Emissions reported under NECR (in kt) ]]</f>
        <v>0</v>
      </c>
      <c r="F26" s="17">
        <f>IF(CODetails[[#This Row],[Absolute difference in kt (1) ]]=0,0,CODetails[[#This Row],[Absolute difference in kt (1) ]]/CODetails[[#This Row],[Emissions in greenhouse gas (GHG) inventory (in kt) ]])</f>
        <v>0</v>
      </c>
      <c r="G26" s="27">
        <v>0</v>
      </c>
      <c r="H26" s="16">
        <f>CODetails[[#This Row],[Emissions in greenhouse gas (GHG) inventory (in kt) ]]-CODetails[[#This Row],[Emissions reported in the UNECE Convention on Long-range Transboundary Air Pollution (CLRTAP) inventory (in kt)]]</f>
        <v>0</v>
      </c>
      <c r="I26" s="17">
        <f>IF(CODetails[[#This Row],[Absolute difference in kt (1) 2]]=0,0,CODetails[[#This Row],[Absolute difference in kt (1) 2]]/CODetails[[#This Row],[Emissions in greenhouse gas (GHG) inventory (in kt) ]])</f>
        <v>0</v>
      </c>
      <c r="J26" s="24"/>
    </row>
    <row r="27" spans="1:10" x14ac:dyDescent="0.35">
      <c r="A27" s="5" t="s">
        <v>28</v>
      </c>
      <c r="B27" s="3" t="s">
        <v>47</v>
      </c>
      <c r="C27" s="16">
        <v>3.4516845605677499E-2</v>
      </c>
      <c r="D27" s="27">
        <v>3.6126561765677495E-2</v>
      </c>
      <c r="E27" s="16">
        <f>CODetails[[#This Row],[Emissions in greenhouse gas (GHG) inventory (in kt) ]]-CODetails[[#This Row],[Emissions reported under NECR (in kt) ]]</f>
        <v>-1.6097161599999965E-3</v>
      </c>
      <c r="F27" s="17">
        <f>IF(CODetails[[#This Row],[Absolute difference in kt (1) ]]=0,0,CODetails[[#This Row],[Absolute difference in kt (1) ]]/CODetails[[#This Row],[Emissions in greenhouse gas (GHG) inventory (in kt) ]])</f>
        <v>-4.6635668229637488E-2</v>
      </c>
      <c r="G27" s="27">
        <v>3.6126561765677495E-2</v>
      </c>
      <c r="H27" s="16">
        <f>CODetails[[#This Row],[Emissions in greenhouse gas (GHG) inventory (in kt) ]]-CODetails[[#This Row],[Emissions reported in the UNECE Convention on Long-range Transboundary Air Pollution (CLRTAP) inventory (in kt)]]</f>
        <v>-1.6097161599999965E-3</v>
      </c>
      <c r="I27" s="17">
        <f>IF(CODetails[[#This Row],[Absolute difference in kt (1) 2]]=0,0,CODetails[[#This Row],[Absolute difference in kt (1) 2]]/CODetails[[#This Row],[Emissions in greenhouse gas (GHG) inventory (in kt) ]])</f>
        <v>-4.6635668229637488E-2</v>
      </c>
      <c r="J27" s="24" t="s">
        <v>88</v>
      </c>
    </row>
    <row r="28" spans="1:10" x14ac:dyDescent="0.35">
      <c r="A28" s="5" t="s">
        <v>29</v>
      </c>
      <c r="B28" s="3" t="s">
        <v>47</v>
      </c>
      <c r="C28" s="16">
        <v>0</v>
      </c>
      <c r="D28" s="27">
        <v>0</v>
      </c>
      <c r="E28" s="16">
        <f>CODetails[[#This Row],[Emissions in greenhouse gas (GHG) inventory (in kt) ]]-CODetails[[#This Row],[Emissions reported under NECR (in kt) ]]</f>
        <v>0</v>
      </c>
      <c r="F28" s="17">
        <f>IF(CODetails[[#This Row],[Absolute difference in kt (1) ]]=0,0,CODetails[[#This Row],[Absolute difference in kt (1) ]]/CODetails[[#This Row],[Emissions in greenhouse gas (GHG) inventory (in kt) ]])</f>
        <v>0</v>
      </c>
      <c r="G28" s="27">
        <v>0</v>
      </c>
      <c r="H28" s="16">
        <f>CODetails[[#This Row],[Emissions in greenhouse gas (GHG) inventory (in kt) ]]-CODetails[[#This Row],[Emissions reported in the UNECE Convention on Long-range Transboundary Air Pollution (CLRTAP) inventory (in kt)]]</f>
        <v>0</v>
      </c>
      <c r="I28" s="17">
        <f>IF(CODetails[[#This Row],[Absolute difference in kt (1) 2]]=0,0,CODetails[[#This Row],[Absolute difference in kt (1) 2]]/CODetails[[#This Row],[Emissions in greenhouse gas (GHG) inventory (in kt) ]])</f>
        <v>0</v>
      </c>
      <c r="J28" s="24"/>
    </row>
    <row r="29" spans="1:10" x14ac:dyDescent="0.35">
      <c r="A29" s="2" t="s">
        <v>10</v>
      </c>
      <c r="B29" s="3" t="s">
        <v>47</v>
      </c>
      <c r="C29" s="16">
        <v>23.412516899836533</v>
      </c>
      <c r="D29" s="27">
        <v>23.048279813044012</v>
      </c>
      <c r="E29" s="16">
        <f>CODetails[[#This Row],[Emissions in greenhouse gas (GHG) inventory (in kt) ]]-CODetails[[#This Row],[Emissions reported under NECR (in kt) ]]</f>
        <v>0.36423708679252087</v>
      </c>
      <c r="F29" s="17">
        <f>IF(CODetails[[#This Row],[Absolute difference in kt (1) ]]=0,0,CODetails[[#This Row],[Absolute difference in kt (1) ]]/CODetails[[#This Row],[Emissions in greenhouse gas (GHG) inventory (in kt) ]])</f>
        <v>1.5557365675412027E-2</v>
      </c>
      <c r="G29" s="27">
        <v>23.048279813044012</v>
      </c>
      <c r="H29" s="16">
        <f>CODetails[[#This Row],[Emissions in greenhouse gas (GHG) inventory (in kt) ]]-CODetails[[#This Row],[Emissions reported in the UNECE Convention on Long-range Transboundary Air Pollution (CLRTAP) inventory (in kt)]]</f>
        <v>0.36423708679252087</v>
      </c>
      <c r="I29" s="17">
        <f>IF(CODetails[[#This Row],[Absolute difference in kt (1) 2]]=0,0,CODetails[[#This Row],[Absolute difference in kt (1) 2]]/CODetails[[#This Row],[Emissions in greenhouse gas (GHG) inventory (in kt) ]])</f>
        <v>1.5557365675412027E-2</v>
      </c>
      <c r="J29" s="24" t="s">
        <v>61</v>
      </c>
    </row>
    <row r="30" spans="1:10" ht="29" x14ac:dyDescent="0.35">
      <c r="A30" s="4" t="s">
        <v>30</v>
      </c>
      <c r="B30" s="3" t="s">
        <v>47</v>
      </c>
      <c r="C30" s="16">
        <v>1.6073165143934687</v>
      </c>
      <c r="D30" s="27">
        <v>1.5006218445293751</v>
      </c>
      <c r="E30" s="16">
        <f>CODetails[[#This Row],[Emissions in greenhouse gas (GHG) inventory (in kt) ]]-CODetails[[#This Row],[Emissions reported under NECR (in kt) ]]</f>
        <v>0.10669466986409359</v>
      </c>
      <c r="F30" s="17">
        <f>IF(CODetails[[#This Row],[Absolute difference in kt (1) ]]=0,0,CODetails[[#This Row],[Absolute difference in kt (1) ]]/CODetails[[#This Row],[Emissions in greenhouse gas (GHG) inventory (in kt) ]])</f>
        <v>6.638062193018375E-2</v>
      </c>
      <c r="G30" s="27">
        <v>1.5006218445293751</v>
      </c>
      <c r="H30" s="16">
        <f>CODetails[[#This Row],[Emissions in greenhouse gas (GHG) inventory (in kt) ]]-CODetails[[#This Row],[Emissions reported in the UNECE Convention on Long-range Transboundary Air Pollution (CLRTAP) inventory (in kt)]]</f>
        <v>0.10669466986409359</v>
      </c>
      <c r="I30" s="17">
        <f>IF(CODetails[[#This Row],[Absolute difference in kt (1) 2]]=0,0,CODetails[[#This Row],[Absolute difference in kt (1) 2]]/CODetails[[#This Row],[Emissions in greenhouse gas (GHG) inventory (in kt) ]])</f>
        <v>6.638062193018375E-2</v>
      </c>
      <c r="J30" s="74" t="s">
        <v>95</v>
      </c>
    </row>
    <row r="31" spans="1:10" x14ac:dyDescent="0.35">
      <c r="A31" s="4" t="s">
        <v>31</v>
      </c>
      <c r="B31" s="3" t="s">
        <v>47</v>
      </c>
      <c r="C31" s="23">
        <v>21.805200385443065</v>
      </c>
      <c r="D31" s="27">
        <v>21.547657968514628</v>
      </c>
      <c r="E31" s="16">
        <f>CODetails[[#This Row],[Emissions in greenhouse gas (GHG) inventory (in kt) ]]-CODetails[[#This Row],[Emissions reported under NECR (in kt) ]]</f>
        <v>0.25754241692843749</v>
      </c>
      <c r="F31" s="17">
        <f>IF(CODetails[[#This Row],[Absolute difference in kt (1) ]]=0,0,CODetails[[#This Row],[Absolute difference in kt (1) ]]/CODetails[[#This Row],[Emissions in greenhouse gas (GHG) inventory (in kt) ]])</f>
        <v>1.181105481151048E-2</v>
      </c>
      <c r="G31" s="27">
        <v>21.547657968514628</v>
      </c>
      <c r="H31" s="16">
        <f>CODetails[[#This Row],[Emissions in greenhouse gas (GHG) inventory (in kt) ]]-CODetails[[#This Row],[Emissions reported in the UNECE Convention on Long-range Transboundary Air Pollution (CLRTAP) inventory (in kt)]]</f>
        <v>0.25754241692843749</v>
      </c>
      <c r="I31" s="17">
        <f>IF(CODetails[[#This Row],[Absolute difference in kt (1) 2]]=0,0,CODetails[[#This Row],[Absolute difference in kt (1) 2]]/CODetails[[#This Row],[Emissions in greenhouse gas (GHG) inventory (in kt) ]])</f>
        <v>1.181105481151048E-2</v>
      </c>
      <c r="J31" s="25" t="s">
        <v>96</v>
      </c>
    </row>
    <row r="32" spans="1:10" x14ac:dyDescent="0.35">
      <c r="A32" s="4" t="s">
        <v>32</v>
      </c>
      <c r="B32" s="3" t="s">
        <v>47</v>
      </c>
      <c r="C32" s="16">
        <v>0</v>
      </c>
      <c r="D32" s="27">
        <v>0</v>
      </c>
      <c r="E32" s="16">
        <f>CODetails[[#This Row],[Emissions in greenhouse gas (GHG) inventory (in kt) ]]-CODetails[[#This Row],[Emissions reported under NECR (in kt) ]]</f>
        <v>0</v>
      </c>
      <c r="F32" s="17">
        <f>IF(CODetails[[#This Row],[Absolute difference in kt (1) ]]=0,0,CODetails[[#This Row],[Absolute difference in kt (1) ]]/CODetails[[#This Row],[Emissions in greenhouse gas (GHG) inventory (in kt) ]])</f>
        <v>0</v>
      </c>
      <c r="G32" s="27">
        <v>0</v>
      </c>
      <c r="H32" s="16">
        <f>CODetails[[#This Row],[Emissions in greenhouse gas (GHG) inventory (in kt) ]]-CODetails[[#This Row],[Emissions reported in the UNECE Convention on Long-range Transboundary Air Pollution (CLRTAP) inventory (in kt)]]</f>
        <v>0</v>
      </c>
      <c r="I32" s="17">
        <f>IF(CODetails[[#This Row],[Absolute difference in kt (1) 2]]=0,0,CODetails[[#This Row],[Absolute difference in kt (1) 2]]/CODetails[[#This Row],[Emissions in greenhouse gas (GHG) inventory (in kt) ]])</f>
        <v>0</v>
      </c>
      <c r="J32" s="24"/>
    </row>
    <row r="33" spans="1:10" x14ac:dyDescent="0.35">
      <c r="A33" s="4" t="s">
        <v>33</v>
      </c>
      <c r="B33" s="3" t="s">
        <v>47</v>
      </c>
      <c r="C33" s="16">
        <v>0</v>
      </c>
      <c r="D33" s="27">
        <v>0</v>
      </c>
      <c r="E33" s="16">
        <f>CODetails[[#This Row],[Emissions in greenhouse gas (GHG) inventory (in kt) ]]-CODetails[[#This Row],[Emissions reported under NECR (in kt) ]]</f>
        <v>0</v>
      </c>
      <c r="F33" s="17">
        <f>IF(CODetails[[#This Row],[Absolute difference in kt (1) ]]=0,0,CODetails[[#This Row],[Absolute difference in kt (1) ]]/CODetails[[#This Row],[Emissions in greenhouse gas (GHG) inventory (in kt) ]])</f>
        <v>0</v>
      </c>
      <c r="G33" s="27">
        <v>0</v>
      </c>
      <c r="H33" s="16">
        <f>CODetails[[#This Row],[Emissions in greenhouse gas (GHG) inventory (in kt) ]]-CODetails[[#This Row],[Emissions reported in the UNECE Convention on Long-range Transboundary Air Pollution (CLRTAP) inventory (in kt)]]</f>
        <v>0</v>
      </c>
      <c r="I33" s="17">
        <f>IF(CODetails[[#This Row],[Absolute difference in kt (1) 2]]=0,0,CODetails[[#This Row],[Absolute difference in kt (1) 2]]/CODetails[[#This Row],[Emissions in greenhouse gas (GHG) inventory (in kt) ]])</f>
        <v>0</v>
      </c>
      <c r="J33" s="25"/>
    </row>
    <row r="34" spans="1:10" x14ac:dyDescent="0.35">
      <c r="A34" s="2" t="s">
        <v>11</v>
      </c>
      <c r="B34" s="3" t="s">
        <v>47</v>
      </c>
      <c r="C34" s="16">
        <v>1.699434662812642</v>
      </c>
      <c r="D34" s="27">
        <v>2.0181530648448769</v>
      </c>
      <c r="E34" s="16">
        <f>CODetails[[#This Row],[Emissions in greenhouse gas (GHG) inventory (in kt) ]]-CODetails[[#This Row],[Emissions reported under NECR (in kt) ]]</f>
        <v>-0.31871840203223489</v>
      </c>
      <c r="F34" s="17">
        <f>IF(CODetails[[#This Row],[Absolute difference in kt (1) ]]=0,0,CODetails[[#This Row],[Absolute difference in kt (1) ]]/CODetails[[#This Row],[Emissions in greenhouse gas (GHG) inventory (in kt) ]])</f>
        <v>-0.1875437808857808</v>
      </c>
      <c r="G34" s="27">
        <v>2.0181530648448769</v>
      </c>
      <c r="H34" s="16">
        <f>CODetails[[#This Row],[Emissions in greenhouse gas (GHG) inventory (in kt) ]]-CODetails[[#This Row],[Emissions reported in the UNECE Convention on Long-range Transboundary Air Pollution (CLRTAP) inventory (in kt)]]</f>
        <v>-0.31871840203223489</v>
      </c>
      <c r="I34" s="17">
        <f>IF(CODetails[[#This Row],[Absolute difference in kt (1) 2]]=0,0,CODetails[[#This Row],[Absolute difference in kt (1) 2]]/CODetails[[#This Row],[Emissions in greenhouse gas (GHG) inventory (in kt) ]])</f>
        <v>-0.1875437808857808</v>
      </c>
      <c r="J34" s="24" t="s">
        <v>62</v>
      </c>
    </row>
    <row r="35" spans="1:10" x14ac:dyDescent="0.35">
      <c r="A35" s="4" t="s">
        <v>34</v>
      </c>
      <c r="B35" s="3" t="s">
        <v>47</v>
      </c>
      <c r="C35" s="16">
        <v>0</v>
      </c>
      <c r="D35" s="27">
        <v>0</v>
      </c>
      <c r="E35" s="16">
        <f>CODetails[[#This Row],[Emissions in greenhouse gas (GHG) inventory (in kt) ]]-CODetails[[#This Row],[Emissions reported under NECR (in kt) ]]</f>
        <v>0</v>
      </c>
      <c r="F35" s="17">
        <f>IF(CODetails[[#This Row],[Absolute difference in kt (1) ]]=0,0,CODetails[[#This Row],[Absolute difference in kt (1) ]]/CODetails[[#This Row],[Emissions in greenhouse gas (GHG) inventory (in kt) ]])</f>
        <v>0</v>
      </c>
      <c r="G35" s="27">
        <v>0</v>
      </c>
      <c r="H35" s="16">
        <f>CODetails[[#This Row],[Emissions in greenhouse gas (GHG) inventory (in kt) ]]-CODetails[[#This Row],[Emissions reported in the UNECE Convention on Long-range Transboundary Air Pollution (CLRTAP) inventory (in kt)]]</f>
        <v>0</v>
      </c>
      <c r="I35" s="17">
        <f>IF(CODetails[[#This Row],[Absolute difference in kt (1) 2]]=0,0,CODetails[[#This Row],[Absolute difference in kt (1) 2]]/CODetails[[#This Row],[Emissions in greenhouse gas (GHG) inventory (in kt) ]])</f>
        <v>0</v>
      </c>
      <c r="J35" s="24"/>
    </row>
    <row r="36" spans="1:10" x14ac:dyDescent="0.35">
      <c r="A36" s="4" t="s">
        <v>35</v>
      </c>
      <c r="B36" s="3" t="s">
        <v>47</v>
      </c>
      <c r="C36" s="16">
        <v>0</v>
      </c>
      <c r="D36" s="27">
        <v>0</v>
      </c>
      <c r="E36" s="16">
        <f>CODetails[[#This Row],[Emissions in greenhouse gas (GHG) inventory (in kt) ]]-CODetails[[#This Row],[Emissions reported under NECR (in kt) ]]</f>
        <v>0</v>
      </c>
      <c r="F36" s="17">
        <f>IF(CODetails[[#This Row],[Absolute difference in kt (1) ]]=0,0,CODetails[[#This Row],[Absolute difference in kt (1) ]]/CODetails[[#This Row],[Emissions in greenhouse gas (GHG) inventory (in kt) ]])</f>
        <v>0</v>
      </c>
      <c r="G36" s="27">
        <v>0</v>
      </c>
      <c r="H36" s="16">
        <f>CODetails[[#This Row],[Emissions in greenhouse gas (GHG) inventory (in kt) ]]-CODetails[[#This Row],[Emissions reported in the UNECE Convention on Long-range Transboundary Air Pollution (CLRTAP) inventory (in kt)]]</f>
        <v>0</v>
      </c>
      <c r="I36" s="17">
        <f>IF(CODetails[[#This Row],[Absolute difference in kt (1) 2]]=0,0,CODetails[[#This Row],[Absolute difference in kt (1) 2]]/CODetails[[#This Row],[Emissions in greenhouse gas (GHG) inventory (in kt) ]])</f>
        <v>0</v>
      </c>
      <c r="J36" s="24"/>
    </row>
    <row r="37" spans="1:10" ht="43.5" x14ac:dyDescent="0.35">
      <c r="A37" s="4" t="s">
        <v>36</v>
      </c>
      <c r="B37" s="3" t="s">
        <v>47</v>
      </c>
      <c r="C37" s="16">
        <v>1.699434662812642</v>
      </c>
      <c r="D37" s="27">
        <v>1.8310838361740644</v>
      </c>
      <c r="E37" s="16">
        <f>CODetails[[#This Row],[Emissions in greenhouse gas (GHG) inventory (in kt) ]]-CODetails[[#This Row],[Emissions reported under NECR (in kt) ]]</f>
        <v>-0.13164917336142246</v>
      </c>
      <c r="F37" s="17">
        <f>IF(CODetails[[#This Row],[Absolute difference in kt (1) ]]=0,0,CODetails[[#This Row],[Absolute difference in kt (1) ]]/CODetails[[#This Row],[Emissions in greenhouse gas (GHG) inventory (in kt) ]])</f>
        <v>-7.7466451780815779E-2</v>
      </c>
      <c r="G37" s="27">
        <v>1.8310838361740644</v>
      </c>
      <c r="H37" s="16">
        <f>CODetails[[#This Row],[Emissions in greenhouse gas (GHG) inventory (in kt) ]]-CODetails[[#This Row],[Emissions reported in the UNECE Convention on Long-range Transboundary Air Pollution (CLRTAP) inventory (in kt)]]</f>
        <v>-0.13164917336142246</v>
      </c>
      <c r="I37" s="17">
        <f>IF(CODetails[[#This Row],[Absolute difference in kt (1) 2]]=0,0,CODetails[[#This Row],[Absolute difference in kt (1) 2]]/CODetails[[#This Row],[Emissions in greenhouse gas (GHG) inventory (in kt) ]])</f>
        <v>-7.7466451780815779E-2</v>
      </c>
      <c r="J37" s="30" t="s">
        <v>101</v>
      </c>
    </row>
    <row r="38" spans="1:10" x14ac:dyDescent="0.35">
      <c r="A38" s="4" t="s">
        <v>37</v>
      </c>
      <c r="B38" s="3" t="s">
        <v>47</v>
      </c>
      <c r="C38" s="16">
        <v>0</v>
      </c>
      <c r="D38" s="27">
        <v>0</v>
      </c>
      <c r="E38" s="16">
        <f>CODetails[[#This Row],[Emissions in greenhouse gas (GHG) inventory (in kt) ]]-CODetails[[#This Row],[Emissions reported under NECR (in kt) ]]</f>
        <v>0</v>
      </c>
      <c r="F38" s="17">
        <f>IF(CODetails[[#This Row],[Absolute difference in kt (1) ]]=0,0,CODetails[[#This Row],[Absolute difference in kt (1) ]]/CODetails[[#This Row],[Emissions in greenhouse gas (GHG) inventory (in kt) ]])</f>
        <v>0</v>
      </c>
      <c r="G38" s="27">
        <v>0</v>
      </c>
      <c r="H38" s="16">
        <f>CODetails[[#This Row],[Emissions in greenhouse gas (GHG) inventory (in kt) ]]-CODetails[[#This Row],[Emissions reported in the UNECE Convention on Long-range Transboundary Air Pollution (CLRTAP) inventory (in kt)]]</f>
        <v>0</v>
      </c>
      <c r="I38" s="17">
        <f>IF(CODetails[[#This Row],[Absolute difference in kt (1) 2]]=0,0,CODetails[[#This Row],[Absolute difference in kt (1) 2]]/CODetails[[#This Row],[Emissions in greenhouse gas (GHG) inventory (in kt) ]])</f>
        <v>0</v>
      </c>
      <c r="J38" s="24"/>
    </row>
    <row r="39" spans="1:10" x14ac:dyDescent="0.35">
      <c r="A39" s="4" t="s">
        <v>38</v>
      </c>
      <c r="B39" s="3" t="s">
        <v>47</v>
      </c>
      <c r="C39" s="16">
        <v>0</v>
      </c>
      <c r="D39" s="27">
        <v>0.18706922867081269</v>
      </c>
      <c r="E39" s="16">
        <f>CODetails[[#This Row],[Emissions in greenhouse gas (GHG) inventory (in kt) ]]-CODetails[[#This Row],[Emissions reported under NECR (in kt) ]]</f>
        <v>-0.18706922867081269</v>
      </c>
      <c r="F39" s="17" t="s">
        <v>108</v>
      </c>
      <c r="G39" s="27">
        <v>0.18706922867081269</v>
      </c>
      <c r="H39" s="16">
        <f>CODetails[[#This Row],[Emissions in greenhouse gas (GHG) inventory (in kt) ]]-CODetails[[#This Row],[Emissions reported in the UNECE Convention on Long-range Transboundary Air Pollution (CLRTAP) inventory (in kt)]]</f>
        <v>-0.18706922867081269</v>
      </c>
      <c r="I39" s="17" t="s">
        <v>108</v>
      </c>
      <c r="J39" s="24" t="s">
        <v>57</v>
      </c>
    </row>
    <row r="40" spans="1:10" ht="29" x14ac:dyDescent="0.35">
      <c r="A40" s="7" t="s">
        <v>12</v>
      </c>
      <c r="B40" s="3" t="s">
        <v>47</v>
      </c>
      <c r="C40" s="16">
        <v>0</v>
      </c>
      <c r="D40" s="28">
        <v>0.36423708679252709</v>
      </c>
      <c r="E40" s="18">
        <f>CODetails[[#This Row],[Emissions in greenhouse gas (GHG) inventory (in kt) ]]-CODetails[[#This Row],[Emissions reported under NECR (in kt) ]]</f>
        <v>-0.36423708679252709</v>
      </c>
      <c r="F40" s="17" t="s">
        <v>108</v>
      </c>
      <c r="G40" s="28">
        <v>0.36423708679252709</v>
      </c>
      <c r="H40" s="18">
        <f>CODetails[[#This Row],[Emissions in greenhouse gas (GHG) inventory (in kt) ]]-CODetails[[#This Row],[Emissions reported in the UNECE Convention on Long-range Transboundary Air Pollution (CLRTAP) inventory (in kt)]]</f>
        <v>-0.36423708679252709</v>
      </c>
      <c r="I40" s="17" t="s">
        <v>108</v>
      </c>
      <c r="J40" s="73" t="s">
        <v>97</v>
      </c>
    </row>
    <row r="42" spans="1:10" x14ac:dyDescent="0.35">
      <c r="A42" s="1" t="s">
        <v>0</v>
      </c>
    </row>
    <row r="43" spans="1:10" x14ac:dyDescent="0.35">
      <c r="A43" s="1" t="s">
        <v>1</v>
      </c>
    </row>
    <row r="44" spans="1:10" x14ac:dyDescent="0.35">
      <c r="A44" s="1" t="s">
        <v>2</v>
      </c>
    </row>
  </sheetData>
  <mergeCells count="1">
    <mergeCell ref="A2:I4"/>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4"/>
  <sheetViews>
    <sheetView tabSelected="1" topLeftCell="B1" zoomScale="70" zoomScaleNormal="70" workbookViewId="0">
      <selection activeCell="H44" sqref="H44"/>
    </sheetView>
  </sheetViews>
  <sheetFormatPr defaultColWidth="9.1796875" defaultRowHeight="14.5" x14ac:dyDescent="0.35"/>
  <cols>
    <col min="1" max="1" width="54.7265625" style="1" customWidth="1"/>
    <col min="2" max="2" width="13" style="1" customWidth="1"/>
    <col min="3" max="3" width="15" style="1" customWidth="1"/>
    <col min="4" max="4" width="18.54296875" style="1" customWidth="1"/>
    <col min="5" max="5" width="13.26953125" style="1" customWidth="1"/>
    <col min="6" max="6" width="18.54296875" style="1" customWidth="1"/>
    <col min="7" max="7" width="24.54296875" style="1" customWidth="1"/>
    <col min="8" max="8" width="13.7265625" style="1" customWidth="1"/>
    <col min="9" max="9" width="18.81640625" style="1" customWidth="1"/>
    <col min="10" max="10" width="90.26953125" style="1" customWidth="1"/>
    <col min="11" max="11" width="11.453125" style="1" hidden="1" customWidth="1"/>
    <col min="12" max="16384" width="9.1796875" style="1"/>
  </cols>
  <sheetData>
    <row r="1" spans="1:12" ht="21" x14ac:dyDescent="0.5">
      <c r="A1" s="13" t="s">
        <v>46</v>
      </c>
    </row>
    <row r="2" spans="1:12" ht="28.5" customHeight="1" x14ac:dyDescent="0.35">
      <c r="A2" s="78" t="s">
        <v>45</v>
      </c>
      <c r="B2" s="79"/>
      <c r="C2" s="79"/>
      <c r="D2" s="79"/>
      <c r="E2" s="79"/>
      <c r="F2" s="79"/>
      <c r="G2" s="79"/>
      <c r="H2" s="79"/>
      <c r="I2" s="79"/>
      <c r="J2" s="15"/>
    </row>
    <row r="3" spans="1:12" ht="51" customHeight="1" x14ac:dyDescent="0.35">
      <c r="A3" s="78"/>
      <c r="B3" s="79"/>
      <c r="C3" s="79"/>
      <c r="D3" s="79"/>
      <c r="E3" s="79"/>
      <c r="F3" s="79"/>
      <c r="G3" s="79"/>
      <c r="H3" s="79"/>
      <c r="I3" s="79"/>
      <c r="J3" s="15"/>
    </row>
    <row r="4" spans="1:12" ht="68.25" customHeight="1" x14ac:dyDescent="0.35">
      <c r="A4" s="78"/>
      <c r="B4" s="79"/>
      <c r="C4" s="79"/>
      <c r="D4" s="79"/>
      <c r="E4" s="79"/>
      <c r="F4" s="79"/>
      <c r="G4" s="79"/>
      <c r="H4" s="79"/>
      <c r="I4" s="79"/>
      <c r="J4" s="15"/>
    </row>
    <row r="5" spans="1:12" x14ac:dyDescent="0.35">
      <c r="A5" s="15"/>
      <c r="B5" s="15"/>
      <c r="C5" s="15"/>
      <c r="D5" s="15"/>
      <c r="E5" s="15"/>
      <c r="F5" s="15"/>
      <c r="G5" s="15"/>
      <c r="H5" s="15"/>
      <c r="I5" s="15"/>
      <c r="J5" s="15"/>
    </row>
    <row r="6" spans="1:12" x14ac:dyDescent="0.35">
      <c r="A6" s="14" t="s">
        <v>43</v>
      </c>
      <c r="B6" s="12" t="s">
        <v>51</v>
      </c>
      <c r="C6" s="15"/>
      <c r="D6" s="15"/>
      <c r="E6" s="15"/>
      <c r="F6" s="15"/>
      <c r="G6" s="15"/>
      <c r="H6" s="15"/>
      <c r="I6" s="15"/>
      <c r="J6" s="15"/>
    </row>
    <row r="7" spans="1:12" x14ac:dyDescent="0.35">
      <c r="A7" s="14" t="s">
        <v>44</v>
      </c>
      <c r="B7" s="12">
        <v>2026</v>
      </c>
      <c r="C7" s="15"/>
      <c r="D7" s="15"/>
      <c r="E7" s="15"/>
      <c r="F7" s="15"/>
      <c r="G7" s="15"/>
      <c r="H7" s="15"/>
      <c r="I7" s="15"/>
      <c r="J7" s="20"/>
    </row>
    <row r="8" spans="1:12" ht="18.75" customHeight="1" x14ac:dyDescent="0.35">
      <c r="A8" s="15"/>
      <c r="B8" s="15"/>
      <c r="C8" s="15"/>
      <c r="D8" s="15"/>
      <c r="E8" s="15"/>
      <c r="F8" s="15"/>
      <c r="G8" s="15"/>
      <c r="H8" s="15"/>
      <c r="I8" s="15"/>
      <c r="J8" s="21"/>
    </row>
    <row r="9" spans="1:12" ht="21" customHeight="1" x14ac:dyDescent="0.35">
      <c r="A9" s="10" t="s">
        <v>39</v>
      </c>
      <c r="B9" s="3" t="s">
        <v>48</v>
      </c>
    </row>
    <row r="10" spans="1:12" ht="72.5" x14ac:dyDescent="0.35">
      <c r="A10" s="8" t="s">
        <v>3</v>
      </c>
      <c r="B10" s="9" t="s">
        <v>40</v>
      </c>
      <c r="C10" s="9" t="s">
        <v>41</v>
      </c>
      <c r="D10" s="9" t="s">
        <v>70</v>
      </c>
      <c r="E10" s="9" t="s">
        <v>4</v>
      </c>
      <c r="F10" s="9" t="s">
        <v>5</v>
      </c>
      <c r="G10" s="9" t="s">
        <v>42</v>
      </c>
      <c r="H10" s="9" t="s">
        <v>13</v>
      </c>
      <c r="I10" s="9" t="s">
        <v>14</v>
      </c>
      <c r="J10" s="9" t="s">
        <v>6</v>
      </c>
      <c r="L10" s="21"/>
    </row>
    <row r="11" spans="1:12" x14ac:dyDescent="0.35">
      <c r="A11" s="2" t="s">
        <v>7</v>
      </c>
      <c r="B11" s="3"/>
      <c r="C11" s="16">
        <v>746.79698396082722</v>
      </c>
      <c r="D11" s="27">
        <v>747.6068233840067</v>
      </c>
      <c r="E11" s="16">
        <f>CODetails3[[#This Row],[Emissions in greenhouse gas (GHG) inventory (in kt) ]]-CODetails3[[#This Row],[Emissions reported under NECR (in kt) ]]</f>
        <v>-0.80983942317948276</v>
      </c>
      <c r="F11" s="17">
        <f>IF(CODetails3[[#This Row],[Absolute difference in kt (1) ]]=0,0,CODetails3[[#This Row],[Absolute difference in kt (1) ]]/CODetails3[[#This Row],[Emissions in greenhouse gas (GHG) inventory (in kt) ]])</f>
        <v>-1.0844171047455146E-3</v>
      </c>
      <c r="G11" s="16">
        <v>747.6068233840067</v>
      </c>
      <c r="H11" s="16">
        <f>CODetails3[[#This Row],[Emissions in greenhouse gas (GHG) inventory (in kt) ]]-CODetails3[[#This Row],[Emissions reported in the UNECE Convention on Long-range Transboundary Air Pollution (CLRTAP) inventory (in kt)]]</f>
        <v>-0.80983942317948276</v>
      </c>
      <c r="I11" s="17">
        <f>IF(CODetails3[[#This Row],[Absolute difference in kt (1) 2]]=0,0,CODetails3[[#This Row],[Absolute difference in kt (1) 2]]/CODetails3[[#This Row],[Emissions in greenhouse gas (GHG) inventory (in kt) ]])</f>
        <v>-1.0844171047455146E-3</v>
      </c>
      <c r="J11" s="24" t="s">
        <v>59</v>
      </c>
    </row>
    <row r="12" spans="1:12" x14ac:dyDescent="0.35">
      <c r="A12" s="2" t="s">
        <v>8</v>
      </c>
      <c r="B12" s="3" t="s">
        <v>48</v>
      </c>
      <c r="C12" s="16">
        <v>184.59994347580849</v>
      </c>
      <c r="D12" s="27">
        <v>181.96263466093032</v>
      </c>
      <c r="E12" s="16">
        <f>CODetails3[[#This Row],[Emissions in greenhouse gas (GHG) inventory (in kt) ]]-CODetails3[[#This Row],[Emissions reported under NECR (in kt) ]]</f>
        <v>2.6373088148781676</v>
      </c>
      <c r="F12" s="17">
        <f>IF(CODetails3[[#This Row],[Absolute difference in kt (1) ]]=0,0,CODetails3[[#This Row],[Absolute difference in kt (1) ]]/CODetails3[[#This Row],[Emissions in greenhouse gas (GHG) inventory (in kt) ]])</f>
        <v>1.4286617672901847E-2</v>
      </c>
      <c r="G12" s="16">
        <v>181.96263466093032</v>
      </c>
      <c r="H12" s="16">
        <f>CODetails3[[#This Row],[Emissions in greenhouse gas (GHG) inventory (in kt) ]]-CODetails3[[#This Row],[Emissions reported in the UNECE Convention on Long-range Transboundary Air Pollution (CLRTAP) inventory (in kt)]]</f>
        <v>2.6373088148781676</v>
      </c>
      <c r="I12" s="17">
        <f>IF(CODetails3[[#This Row],[Absolute difference in kt (1) 2]]=0,0,CODetails3[[#This Row],[Absolute difference in kt (1) 2]]/CODetails3[[#This Row],[Emissions in greenhouse gas (GHG) inventory (in kt) ]])</f>
        <v>1.4286617672901847E-2</v>
      </c>
      <c r="J12" s="24" t="s">
        <v>60</v>
      </c>
    </row>
    <row r="13" spans="1:12" x14ac:dyDescent="0.35">
      <c r="A13" s="4" t="s">
        <v>22</v>
      </c>
      <c r="B13" s="3" t="s">
        <v>48</v>
      </c>
      <c r="C13" s="16">
        <v>97.091685342383826</v>
      </c>
      <c r="D13" s="27">
        <v>94.454376527505573</v>
      </c>
      <c r="E13" s="16">
        <f>CODetails3[[#This Row],[Emissions in greenhouse gas (GHG) inventory (in kt) ]]-CODetails3[[#This Row],[Emissions reported under NECR (in kt) ]]</f>
        <v>2.6373088148782529</v>
      </c>
      <c r="F13" s="17">
        <f>IF(CODetails3[[#This Row],[Absolute difference in kt (1) ]]=0,0,CODetails3[[#This Row],[Absolute difference in kt (1) ]]/CODetails3[[#This Row],[Emissions in greenhouse gas (GHG) inventory (in kt) ]])</f>
        <v>2.7163075865642407E-2</v>
      </c>
      <c r="G13" s="16">
        <v>94.454376527505573</v>
      </c>
      <c r="H13" s="16">
        <f>CODetails3[[#This Row],[Emissions in greenhouse gas (GHG) inventory (in kt) ]]-CODetails3[[#This Row],[Emissions reported in the UNECE Convention on Long-range Transboundary Air Pollution (CLRTAP) inventory (in kt)]]</f>
        <v>2.6373088148782529</v>
      </c>
      <c r="I13" s="17">
        <f>IF(CODetails3[[#This Row],[Absolute difference in kt (1) 2]]=0,0,CODetails3[[#This Row],[Absolute difference in kt (1) 2]]/CODetails3[[#This Row],[Emissions in greenhouse gas (GHG) inventory (in kt) ]])</f>
        <v>2.7163075865642407E-2</v>
      </c>
      <c r="J13" s="24" t="s">
        <v>63</v>
      </c>
    </row>
    <row r="14" spans="1:12" x14ac:dyDescent="0.35">
      <c r="A14" s="5" t="s">
        <v>15</v>
      </c>
      <c r="B14" s="3" t="s">
        <v>48</v>
      </c>
      <c r="C14" s="16">
        <v>3.2418098713697354</v>
      </c>
      <c r="D14" s="27">
        <v>3.2418098713697354</v>
      </c>
      <c r="E14" s="16">
        <f>CODetails3[[#This Row],[Emissions in greenhouse gas (GHG) inventory (in kt) ]]-CODetails3[[#This Row],[Emissions reported under NECR (in kt) ]]</f>
        <v>0</v>
      </c>
      <c r="F14" s="17">
        <f>IF(CODetails3[[#This Row],[Absolute difference in kt (1) ]]=0,0,CODetails3[[#This Row],[Absolute difference in kt (1) ]]/CODetails3[[#This Row],[Emissions in greenhouse gas (GHG) inventory (in kt) ]])</f>
        <v>0</v>
      </c>
      <c r="G14" s="16">
        <v>3.2418098713697354</v>
      </c>
      <c r="H14" s="16">
        <f>CODetails3[[#This Row],[Emissions in greenhouse gas (GHG) inventory (in kt) ]]-CODetails3[[#This Row],[Emissions reported in the UNECE Convention on Long-range Transboundary Air Pollution (CLRTAP) inventory (in kt)]]</f>
        <v>0</v>
      </c>
      <c r="I14" s="17">
        <f>IF(CODetails3[[#This Row],[Absolute difference in kt (1) 2]]=0,0,CODetails3[[#This Row],[Absolute difference in kt (1) 2]]/CODetails3[[#This Row],[Emissions in greenhouse gas (GHG) inventory (in kt) ]])</f>
        <v>0</v>
      </c>
      <c r="J14" s="24"/>
    </row>
    <row r="15" spans="1:12" ht="29" x14ac:dyDescent="0.35">
      <c r="A15" s="5" t="s">
        <v>16</v>
      </c>
      <c r="B15" s="3" t="s">
        <v>48</v>
      </c>
      <c r="C15" s="16">
        <v>15.543903063826445</v>
      </c>
      <c r="D15" s="27">
        <v>15.808769912640534</v>
      </c>
      <c r="E15" s="16">
        <f>CODetails3[[#This Row],[Emissions in greenhouse gas (GHG) inventory (in kt) ]]-CODetails3[[#This Row],[Emissions reported under NECR (in kt) ]]</f>
        <v>-0.26486684881408884</v>
      </c>
      <c r="F15" s="17">
        <f>IF(CODetails3[[#This Row],[Absolute difference in kt (1) ]]=0,0,CODetails3[[#This Row],[Absolute difference in kt (1) ]]/CODetails3[[#This Row],[Emissions in greenhouse gas (GHG) inventory (in kt) ]])</f>
        <v>-1.7039918978295952E-2</v>
      </c>
      <c r="G15" s="16">
        <v>15.808769912640534</v>
      </c>
      <c r="H15" s="16">
        <f>CODetails3[[#This Row],[Emissions in greenhouse gas (GHG) inventory (in kt) ]]-CODetails3[[#This Row],[Emissions reported in the UNECE Convention on Long-range Transboundary Air Pollution (CLRTAP) inventory (in kt)]]</f>
        <v>-0.26486684881408884</v>
      </c>
      <c r="I15" s="17">
        <f>IF(CODetails3[[#This Row],[Absolute difference in kt (1) 2]]=0,0,CODetails3[[#This Row],[Absolute difference in kt (1) 2]]/CODetails3[[#This Row],[Emissions in greenhouse gas (GHG) inventory (in kt) ]])</f>
        <v>-1.7039918978295952E-2</v>
      </c>
      <c r="J15" s="30" t="s">
        <v>68</v>
      </c>
    </row>
    <row r="16" spans="1:12" x14ac:dyDescent="0.35">
      <c r="A16" s="5" t="s">
        <v>17</v>
      </c>
      <c r="B16" s="3" t="s">
        <v>48</v>
      </c>
      <c r="C16" s="16">
        <v>40.921789609973729</v>
      </c>
      <c r="D16" s="27">
        <v>41.731629033153254</v>
      </c>
      <c r="E16" s="16">
        <f>CODetails3[[#This Row],[Emissions in greenhouse gas (GHG) inventory (in kt) ]]-CODetails3[[#This Row],[Emissions reported under NECR (in kt) ]]</f>
        <v>-0.8098394231795254</v>
      </c>
      <c r="F16" s="17">
        <f>IF(CODetails3[[#This Row],[Absolute difference in kt (1) ]]=0,0,CODetails3[[#This Row],[Absolute difference in kt (1) ]]/CODetails3[[#This Row],[Emissions in greenhouse gas (GHG) inventory (in kt) ]])</f>
        <v>-1.9789931742920305E-2</v>
      </c>
      <c r="G16" s="16">
        <v>41.731629033153254</v>
      </c>
      <c r="H16" s="16">
        <f>CODetails3[[#This Row],[Emissions in greenhouse gas (GHG) inventory (in kt) ]]-CODetails3[[#This Row],[Emissions reported in the UNECE Convention on Long-range Transboundary Air Pollution (CLRTAP) inventory (in kt)]]</f>
        <v>-0.8098394231795254</v>
      </c>
      <c r="I16" s="17">
        <f>IF(CODetails3[[#This Row],[Absolute difference in kt (1) 2]]=0,0,CODetails3[[#This Row],[Absolute difference in kt (1) 2]]/CODetails3[[#This Row],[Emissions in greenhouse gas (GHG) inventory (in kt) ]])</f>
        <v>-1.9789931742920305E-2</v>
      </c>
      <c r="J16" s="24" t="s">
        <v>52</v>
      </c>
    </row>
    <row r="17" spans="1:10" x14ac:dyDescent="0.35">
      <c r="A17" s="5" t="s">
        <v>18</v>
      </c>
      <c r="B17" s="3" t="s">
        <v>48</v>
      </c>
      <c r="C17" s="16">
        <v>37.00067503487621</v>
      </c>
      <c r="D17" s="27">
        <v>33.288659948004337</v>
      </c>
      <c r="E17" s="16">
        <f>CODetails3[[#This Row],[Emissions in greenhouse gas (GHG) inventory (in kt) ]]-CODetails3[[#This Row],[Emissions reported under NECR (in kt) ]]</f>
        <v>3.7120150868718724</v>
      </c>
      <c r="F17" s="17">
        <f>IF(CODetails3[[#This Row],[Absolute difference in kt (1) ]]=0,0,CODetails3[[#This Row],[Absolute difference in kt (1) ]]/CODetails3[[#This Row],[Emissions in greenhouse gas (GHG) inventory (in kt) ]])</f>
        <v>0.10032290176795396</v>
      </c>
      <c r="G17" s="16">
        <v>33.288659948004337</v>
      </c>
      <c r="H17" s="16">
        <f>CODetails3[[#This Row],[Emissions in greenhouse gas (GHG) inventory (in kt) ]]-CODetails3[[#This Row],[Emissions reported in the UNECE Convention on Long-range Transboundary Air Pollution (CLRTAP) inventory (in kt)]]</f>
        <v>3.7120150868718724</v>
      </c>
      <c r="I17" s="17">
        <f>IF(CODetails3[[#This Row],[Absolute difference in kt (1) 2]]=0,0,CODetails3[[#This Row],[Absolute difference in kt (1) 2]]/CODetails3[[#This Row],[Emissions in greenhouse gas (GHG) inventory (in kt) ]])</f>
        <v>0.10032290176795396</v>
      </c>
      <c r="J17" s="24" t="s">
        <v>100</v>
      </c>
    </row>
    <row r="18" spans="1:10" x14ac:dyDescent="0.35">
      <c r="A18" s="5" t="s">
        <v>19</v>
      </c>
      <c r="B18" s="3" t="s">
        <v>48</v>
      </c>
      <c r="C18" s="16">
        <v>0.38350776233763539</v>
      </c>
      <c r="D18" s="27">
        <v>0.38350776233763539</v>
      </c>
      <c r="E18" s="16">
        <f>CODetails3[[#This Row],[Emissions in greenhouse gas (GHG) inventory (in kt) ]]-CODetails3[[#This Row],[Emissions reported under NECR (in kt) ]]</f>
        <v>0</v>
      </c>
      <c r="F18" s="17">
        <f>IF(CODetails3[[#This Row],[Absolute difference in kt (1) ]]=0,0,CODetails3[[#This Row],[Absolute difference in kt (1) ]]/CODetails3[[#This Row],[Emissions in greenhouse gas (GHG) inventory (in kt) ]])</f>
        <v>0</v>
      </c>
      <c r="G18" s="16">
        <v>0.38350776233763539</v>
      </c>
      <c r="H18" s="16">
        <f>CODetails3[[#This Row],[Emissions in greenhouse gas (GHG) inventory (in kt) ]]-CODetails3[[#This Row],[Emissions reported in the UNECE Convention on Long-range Transboundary Air Pollution (CLRTAP) inventory (in kt)]]</f>
        <v>0</v>
      </c>
      <c r="I18" s="17">
        <f>IF(CODetails3[[#This Row],[Absolute difference in kt (1) 2]]=0,0,CODetails3[[#This Row],[Absolute difference in kt (1) 2]]/CODetails3[[#This Row],[Emissions in greenhouse gas (GHG) inventory (in kt) ]])</f>
        <v>0</v>
      </c>
      <c r="J18" s="72"/>
    </row>
    <row r="19" spans="1:10" x14ac:dyDescent="0.35">
      <c r="A19" s="4" t="s">
        <v>23</v>
      </c>
      <c r="B19" s="3" t="s">
        <v>48</v>
      </c>
      <c r="C19" s="16">
        <v>87.508258133424732</v>
      </c>
      <c r="D19" s="27">
        <v>87.508258133424732</v>
      </c>
      <c r="E19" s="16">
        <f>CODetails3[[#This Row],[Emissions in greenhouse gas (GHG) inventory (in kt) ]]-CODetails3[[#This Row],[Emissions reported under NECR (in kt) ]]</f>
        <v>0</v>
      </c>
      <c r="F19" s="17">
        <f>IF(CODetails3[[#This Row],[Absolute difference in kt (1) ]]=0,0,CODetails3[[#This Row],[Absolute difference in kt (1) ]]/CODetails3[[#This Row],[Emissions in greenhouse gas (GHG) inventory (in kt) ]])</f>
        <v>0</v>
      </c>
      <c r="G19" s="16">
        <v>87.508258133424732</v>
      </c>
      <c r="H19" s="16">
        <f>CODetails3[[#This Row],[Emissions in greenhouse gas (GHG) inventory (in kt) ]]-CODetails3[[#This Row],[Emissions reported in the UNECE Convention on Long-range Transboundary Air Pollution (CLRTAP) inventory (in kt)]]</f>
        <v>0</v>
      </c>
      <c r="I19" s="17">
        <f>IF(CODetails3[[#This Row],[Absolute difference in kt (1) 2]]=0,0,CODetails3[[#This Row],[Absolute difference in kt (1) 2]]/CODetails3[[#This Row],[Emissions in greenhouse gas (GHG) inventory (in kt) ]])</f>
        <v>0</v>
      </c>
      <c r="J19" s="24"/>
    </row>
    <row r="20" spans="1:10" x14ac:dyDescent="0.35">
      <c r="A20" s="5" t="s">
        <v>20</v>
      </c>
      <c r="B20" s="3" t="s">
        <v>48</v>
      </c>
      <c r="C20" s="16">
        <v>0.57099393394533027</v>
      </c>
      <c r="D20" s="27">
        <v>0.57099393394533027</v>
      </c>
      <c r="E20" s="16">
        <f>CODetails3[[#This Row],[Emissions in greenhouse gas (GHG) inventory (in kt) ]]-CODetails3[[#This Row],[Emissions reported under NECR (in kt) ]]</f>
        <v>0</v>
      </c>
      <c r="F20" s="17">
        <f>IF(CODetails3[[#This Row],[Absolute difference in kt (1) ]]=0,0,CODetails3[[#This Row],[Absolute difference in kt (1) ]]/CODetails3[[#This Row],[Emissions in greenhouse gas (GHG) inventory (in kt) ]])</f>
        <v>0</v>
      </c>
      <c r="G20" s="16">
        <v>0.57099393394533027</v>
      </c>
      <c r="H20" s="16">
        <f>CODetails3[[#This Row],[Emissions in greenhouse gas (GHG) inventory (in kt) ]]-CODetails3[[#This Row],[Emissions reported in the UNECE Convention on Long-range Transboundary Air Pollution (CLRTAP) inventory (in kt)]]</f>
        <v>0</v>
      </c>
      <c r="I20" s="17">
        <f>IF(CODetails3[[#This Row],[Absolute difference in kt (1) 2]]=0,0,CODetails3[[#This Row],[Absolute difference in kt (1) 2]]/CODetails3[[#This Row],[Emissions in greenhouse gas (GHG) inventory (in kt) ]])</f>
        <v>0</v>
      </c>
      <c r="J20" s="24"/>
    </row>
    <row r="21" spans="1:10" ht="33" customHeight="1" x14ac:dyDescent="0.35">
      <c r="A21" s="6" t="s">
        <v>21</v>
      </c>
      <c r="B21" s="3" t="s">
        <v>48</v>
      </c>
      <c r="C21" s="16">
        <v>86.937264199479401</v>
      </c>
      <c r="D21" s="27">
        <v>86.937264199479401</v>
      </c>
      <c r="E21" s="16">
        <f>CODetails3[[#This Row],[Emissions in greenhouse gas (GHG) inventory (in kt) ]]-CODetails3[[#This Row],[Emissions reported under NECR (in kt) ]]</f>
        <v>0</v>
      </c>
      <c r="F21" s="17">
        <f>IF(CODetails3[[#This Row],[Absolute difference in kt (1) ]]=0,0,CODetails3[[#This Row],[Absolute difference in kt (1) ]]/CODetails3[[#This Row],[Emissions in greenhouse gas (GHG) inventory (in kt) ]])</f>
        <v>0</v>
      </c>
      <c r="G21" s="16">
        <v>86.937264199479401</v>
      </c>
      <c r="H21" s="16">
        <f>CODetails3[[#This Row],[Emissions in greenhouse gas (GHG) inventory (in kt) ]]-CODetails3[[#This Row],[Emissions reported in the UNECE Convention on Long-range Transboundary Air Pollution (CLRTAP) inventory (in kt)]]</f>
        <v>0</v>
      </c>
      <c r="I21" s="17">
        <f>IF(CODetails3[[#This Row],[Absolute difference in kt (1) 2]]=0,0,CODetails3[[#This Row],[Absolute difference in kt (1) 2]]/CODetails3[[#This Row],[Emissions in greenhouse gas (GHG) inventory (in kt) ]])</f>
        <v>0</v>
      </c>
      <c r="J21" s="24"/>
    </row>
    <row r="22" spans="1:10" x14ac:dyDescent="0.35">
      <c r="A22" s="2" t="s">
        <v>9</v>
      </c>
      <c r="B22" s="3" t="s">
        <v>48</v>
      </c>
      <c r="C22" s="16">
        <v>428.89065702388257</v>
      </c>
      <c r="D22" s="27">
        <v>428.62579017506852</v>
      </c>
      <c r="E22" s="16">
        <f>CODetails3[[#This Row],[Emissions in greenhouse gas (GHG) inventory (in kt) ]]-CODetails3[[#This Row],[Emissions reported under NECR (in kt) ]]</f>
        <v>0.26486684881405154</v>
      </c>
      <c r="F22" s="17">
        <f>IF(CODetails3[[#This Row],[Absolute difference in kt (1) ]]=0,0,CODetails3[[#This Row],[Absolute difference in kt (1) ]]/CODetails3[[#This Row],[Emissions in greenhouse gas (GHG) inventory (in kt) ]])</f>
        <v>6.1756264557495959E-4</v>
      </c>
      <c r="G22" s="16">
        <v>428.62579017506852</v>
      </c>
      <c r="H22" s="16">
        <f>CODetails3[[#This Row],[Emissions in greenhouse gas (GHG) inventory (in kt) ]]-CODetails3[[#This Row],[Emissions reported in the UNECE Convention on Long-range Transboundary Air Pollution (CLRTAP) inventory (in kt)]]</f>
        <v>0.26486684881405154</v>
      </c>
      <c r="I22" s="17">
        <f>IF(CODetails3[[#This Row],[Absolute difference in kt (1) 2]]=0,0,CODetails3[[#This Row],[Absolute difference in kt (1) 2]]/CODetails3[[#This Row],[Emissions in greenhouse gas (GHG) inventory (in kt) ]])</f>
        <v>6.1756264557495959E-4</v>
      </c>
      <c r="J22" s="24" t="s">
        <v>64</v>
      </c>
    </row>
    <row r="23" spans="1:10" x14ac:dyDescent="0.35">
      <c r="A23" s="5" t="s">
        <v>24</v>
      </c>
      <c r="B23" s="3" t="s">
        <v>48</v>
      </c>
      <c r="C23" s="16">
        <v>0.76688423109584902</v>
      </c>
      <c r="D23" s="27">
        <v>0.76688423109584902</v>
      </c>
      <c r="E23" s="16">
        <f>CODetails3[[#This Row],[Emissions in greenhouse gas (GHG) inventory (in kt) ]]-CODetails3[[#This Row],[Emissions reported under NECR (in kt) ]]</f>
        <v>0</v>
      </c>
      <c r="F23" s="17">
        <f>IF(CODetails3[[#This Row],[Absolute difference in kt (1) ]]=0,0,CODetails3[[#This Row],[Absolute difference in kt (1) ]]/CODetails3[[#This Row],[Emissions in greenhouse gas (GHG) inventory (in kt) ]])</f>
        <v>0</v>
      </c>
      <c r="G23" s="16">
        <v>0.76688423109584902</v>
      </c>
      <c r="H23" s="16">
        <f>CODetails3[[#This Row],[Emissions in greenhouse gas (GHG) inventory (in kt) ]]-CODetails3[[#This Row],[Emissions reported in the UNECE Convention on Long-range Transboundary Air Pollution (CLRTAP) inventory (in kt)]]</f>
        <v>0</v>
      </c>
      <c r="I23" s="17">
        <f>IF(CODetails3[[#This Row],[Absolute difference in kt (1) 2]]=0,0,CODetails3[[#This Row],[Absolute difference in kt (1) 2]]/CODetails3[[#This Row],[Emissions in greenhouse gas (GHG) inventory (in kt) ]])</f>
        <v>0</v>
      </c>
      <c r="J23" s="24"/>
    </row>
    <row r="24" spans="1:10" ht="29" x14ac:dyDescent="0.35">
      <c r="A24" s="5" t="s">
        <v>25</v>
      </c>
      <c r="B24" s="3" t="s">
        <v>48</v>
      </c>
      <c r="C24" s="22">
        <v>9.2999263977365132</v>
      </c>
      <c r="D24" s="27">
        <v>9.3965877976883263</v>
      </c>
      <c r="E24" s="16">
        <f>CODetails3[[#This Row],[Emissions in greenhouse gas (GHG) inventory (in kt) ]]-CODetails3[[#This Row],[Emissions reported under NECR (in kt) ]]</f>
        <v>-9.666139995181311E-2</v>
      </c>
      <c r="F24" s="17">
        <f>IF(CODetails3[[#This Row],[Absolute difference in kt (1) ]]=0,0,CODetails3[[#This Row],[Absolute difference in kt (1) ]]/CODetails3[[#This Row],[Emissions in greenhouse gas (GHG) inventory (in kt) ]])</f>
        <v>-1.0393781178240217E-2</v>
      </c>
      <c r="G24" s="16">
        <v>9.3965877976883263</v>
      </c>
      <c r="H24" s="16">
        <f>CODetails3[[#This Row],[Emissions in greenhouse gas (GHG) inventory (in kt) ]]-CODetails3[[#This Row],[Emissions reported in the UNECE Convention on Long-range Transboundary Air Pollution (CLRTAP) inventory (in kt)]]</f>
        <v>-9.666139995181311E-2</v>
      </c>
      <c r="I24" s="17">
        <f>IF(CODetails3[[#This Row],[Absolute difference in kt (1) 2]]=0,0,CODetails3[[#This Row],[Absolute difference in kt (1) 2]]/CODetails3[[#This Row],[Emissions in greenhouse gas (GHG) inventory (in kt) ]])</f>
        <v>-1.0393781178240217E-2</v>
      </c>
      <c r="J24" s="30" t="s">
        <v>55</v>
      </c>
    </row>
    <row r="25" spans="1:10" x14ac:dyDescent="0.35">
      <c r="A25" s="5" t="s">
        <v>26</v>
      </c>
      <c r="B25" s="3" t="s">
        <v>48</v>
      </c>
      <c r="C25" s="16">
        <v>0.69593310715946288</v>
      </c>
      <c r="D25" s="27">
        <v>0.47583350878997521</v>
      </c>
      <c r="E25" s="16">
        <f>CODetails3[[#This Row],[Emissions in greenhouse gas (GHG) inventory (in kt) ]]-CODetails3[[#This Row],[Emissions reported under NECR (in kt) ]]</f>
        <v>0.22009959836948767</v>
      </c>
      <c r="F25" s="17">
        <f>IF(CODetails3[[#This Row],[Absolute difference in kt (1) ]]=0,0,CODetails3[[#This Row],[Absolute difference in kt (1) ]]/CODetails3[[#This Row],[Emissions in greenhouse gas (GHG) inventory (in kt) ]])</f>
        <v>0.31626545152859797</v>
      </c>
      <c r="G25" s="16">
        <v>0.47583350878997521</v>
      </c>
      <c r="H25" s="16">
        <f>CODetails3[[#This Row],[Emissions in greenhouse gas (GHG) inventory (in kt) ]]-CODetails3[[#This Row],[Emissions reported in the UNECE Convention on Long-range Transboundary Air Pollution (CLRTAP) inventory (in kt)]]</f>
        <v>0.22009959836948767</v>
      </c>
      <c r="I25" s="17">
        <f>IF(CODetails3[[#This Row],[Absolute difference in kt (1) 2]]=0,0,CODetails3[[#This Row],[Absolute difference in kt (1) 2]]/CODetails3[[#This Row],[Emissions in greenhouse gas (GHG) inventory (in kt) ]])</f>
        <v>0.31626545152859797</v>
      </c>
      <c r="J25" s="24" t="s">
        <v>69</v>
      </c>
    </row>
    <row r="26" spans="1:10" x14ac:dyDescent="0.35">
      <c r="A26" s="5" t="s">
        <v>27</v>
      </c>
      <c r="B26" s="3" t="s">
        <v>48</v>
      </c>
      <c r="C26" s="16">
        <v>289.49485046128069</v>
      </c>
      <c r="D26" s="27">
        <v>289.3534218108843</v>
      </c>
      <c r="E26" s="16">
        <f>CODetails3[[#This Row],[Emissions in greenhouse gas (GHG) inventory (in kt) ]]-CODetails3[[#This Row],[Emissions reported under NECR (in kt) ]]</f>
        <v>0.14142865039639219</v>
      </c>
      <c r="F26" s="17">
        <f>IF(CODetails3[[#This Row],[Absolute difference in kt (1) ]]=0,0,CODetails3[[#This Row],[Absolute difference in kt (1) ]]/CODetails3[[#This Row],[Emissions in greenhouse gas (GHG) inventory (in kt) ]])</f>
        <v>4.8853597972827486E-4</v>
      </c>
      <c r="G26" s="16">
        <v>289.3534218108843</v>
      </c>
      <c r="H26" s="16">
        <f>CODetails3[[#This Row],[Emissions in greenhouse gas (GHG) inventory (in kt) ]]-CODetails3[[#This Row],[Emissions reported in the UNECE Convention on Long-range Transboundary Air Pollution (CLRTAP) inventory (in kt)]]</f>
        <v>0.14142865039639219</v>
      </c>
      <c r="I26" s="17">
        <f>IF(CODetails3[[#This Row],[Absolute difference in kt (1) 2]]=0,0,CODetails3[[#This Row],[Absolute difference in kt (1) 2]]/CODetails3[[#This Row],[Emissions in greenhouse gas (GHG) inventory (in kt) ]])</f>
        <v>4.8853597972827486E-4</v>
      </c>
      <c r="J26" s="24" t="s">
        <v>56</v>
      </c>
    </row>
    <row r="27" spans="1:10" x14ac:dyDescent="0.35">
      <c r="A27" s="5" t="s">
        <v>28</v>
      </c>
      <c r="B27" s="3" t="s">
        <v>48</v>
      </c>
      <c r="C27" s="16">
        <v>9.2811962628599504E-2</v>
      </c>
      <c r="D27" s="27">
        <v>9.2811962628599504E-2</v>
      </c>
      <c r="E27" s="16">
        <f>CODetails3[[#This Row],[Emissions in greenhouse gas (GHG) inventory (in kt) ]]-CODetails3[[#This Row],[Emissions reported under NECR (in kt) ]]</f>
        <v>0</v>
      </c>
      <c r="F27" s="17">
        <f>IF(CODetails3[[#This Row],[Absolute difference in kt (1) ]]=0,0,CODetails3[[#This Row],[Absolute difference in kt (1) ]]/CODetails3[[#This Row],[Emissions in greenhouse gas (GHG) inventory (in kt) ]])</f>
        <v>0</v>
      </c>
      <c r="G27" s="16">
        <v>9.2811962628599504E-2</v>
      </c>
      <c r="H27" s="16">
        <f>CODetails3[[#This Row],[Emissions in greenhouse gas (GHG) inventory (in kt) ]]-CODetails3[[#This Row],[Emissions reported in the UNECE Convention on Long-range Transboundary Air Pollution (CLRTAP) inventory (in kt)]]</f>
        <v>0</v>
      </c>
      <c r="I27" s="17">
        <f>IF(CODetails3[[#This Row],[Absolute difference in kt (1) 2]]=0,0,CODetails3[[#This Row],[Absolute difference in kt (1) 2]]/CODetails3[[#This Row],[Emissions in greenhouse gas (GHG) inventory (in kt) ]])</f>
        <v>0</v>
      </c>
      <c r="J27" s="24"/>
    </row>
    <row r="28" spans="1:10" x14ac:dyDescent="0.35">
      <c r="A28" s="5" t="s">
        <v>29</v>
      </c>
      <c r="B28" s="3" t="s">
        <v>48</v>
      </c>
      <c r="C28" s="16">
        <v>128.54025086398127</v>
      </c>
      <c r="D28" s="27">
        <v>128.54025086398127</v>
      </c>
      <c r="E28" s="16">
        <f>CODetails3[[#This Row],[Emissions in greenhouse gas (GHG) inventory (in kt) ]]-CODetails3[[#This Row],[Emissions reported under NECR (in kt) ]]</f>
        <v>0</v>
      </c>
      <c r="F28" s="17">
        <f>IF(CODetails3[[#This Row],[Absolute difference in kt (1) ]]=0,0,CODetails3[[#This Row],[Absolute difference in kt (1) ]]/CODetails3[[#This Row],[Emissions in greenhouse gas (GHG) inventory (in kt) ]])</f>
        <v>0</v>
      </c>
      <c r="G28" s="16">
        <v>128.54025086398127</v>
      </c>
      <c r="H28" s="16">
        <f>CODetails3[[#This Row],[Emissions in greenhouse gas (GHG) inventory (in kt) ]]-CODetails3[[#This Row],[Emissions reported in the UNECE Convention on Long-range Transboundary Air Pollution (CLRTAP) inventory (in kt)]]</f>
        <v>0</v>
      </c>
      <c r="I28" s="17">
        <f>IF(CODetails3[[#This Row],[Absolute difference in kt (1) 2]]=0,0,CODetails3[[#This Row],[Absolute difference in kt (1) 2]]/CODetails3[[#This Row],[Emissions in greenhouse gas (GHG) inventory (in kt) ]])</f>
        <v>0</v>
      </c>
    </row>
    <row r="29" spans="1:10" x14ac:dyDescent="0.35">
      <c r="A29" s="2" t="s">
        <v>10</v>
      </c>
      <c r="B29" s="3" t="s">
        <v>48</v>
      </c>
      <c r="C29" s="16">
        <v>125.76693161285985</v>
      </c>
      <c r="D29" s="27">
        <v>124.1651110801803</v>
      </c>
      <c r="E29" s="16">
        <f>CODetails3[[#This Row],[Emissions in greenhouse gas (GHG) inventory (in kt) ]]-CODetails3[[#This Row],[Emissions reported under NECR (in kt) ]]</f>
        <v>1.6018205326795538</v>
      </c>
      <c r="F29" s="17">
        <f>IF(CODetails3[[#This Row],[Absolute difference in kt (1) ]]=0,0,CODetails3[[#This Row],[Absolute difference in kt (1) ]]/CODetails3[[#This Row],[Emissions in greenhouse gas (GHG) inventory (in kt) ]])</f>
        <v>1.2736420552982349E-2</v>
      </c>
      <c r="G29" s="16">
        <v>124.1651110801803</v>
      </c>
      <c r="H29" s="16">
        <f>CODetails3[[#This Row],[Emissions in greenhouse gas (GHG) inventory (in kt) ]]-CODetails3[[#This Row],[Emissions reported in the UNECE Convention on Long-range Transboundary Air Pollution (CLRTAP) inventory (in kt)]]</f>
        <v>1.6018205326795538</v>
      </c>
      <c r="I29" s="17">
        <f>IF(CODetails3[[#This Row],[Absolute difference in kt (1) 2]]=0,0,CODetails3[[#This Row],[Absolute difference in kt (1) 2]]/CODetails3[[#This Row],[Emissions in greenhouse gas (GHG) inventory (in kt) ]])</f>
        <v>1.2736420552982349E-2</v>
      </c>
      <c r="J29" s="24" t="s">
        <v>61</v>
      </c>
    </row>
    <row r="30" spans="1:10" ht="29" x14ac:dyDescent="0.35">
      <c r="A30" s="4" t="s">
        <v>30</v>
      </c>
      <c r="B30" s="3" t="s">
        <v>48</v>
      </c>
      <c r="C30" s="16">
        <v>74.943725832517217</v>
      </c>
      <c r="D30" s="27">
        <v>73.507368238921188</v>
      </c>
      <c r="E30" s="16">
        <f>CODetails3[[#This Row],[Emissions in greenhouse gas (GHG) inventory (in kt) ]]-CODetails3[[#This Row],[Emissions reported under NECR (in kt) ]]</f>
        <v>1.4363575935960284</v>
      </c>
      <c r="F30" s="17">
        <f>IF(CODetails3[[#This Row],[Absolute difference in kt (1) ]]=0,0,CODetails3[[#This Row],[Absolute difference in kt (1) ]]/CODetails3[[#This Row],[Emissions in greenhouse gas (GHG) inventory (in kt) ]])</f>
        <v>1.916581511847933E-2</v>
      </c>
      <c r="G30" s="16">
        <v>73.507368238921188</v>
      </c>
      <c r="H30" s="16">
        <f>CODetails3[[#This Row],[Emissions in greenhouse gas (GHG) inventory (in kt) ]]-CODetails3[[#This Row],[Emissions reported in the UNECE Convention on Long-range Transboundary Air Pollution (CLRTAP) inventory (in kt)]]</f>
        <v>1.4363575935960284</v>
      </c>
      <c r="I30" s="17">
        <f>IF(CODetails3[[#This Row],[Absolute difference in kt (1) 2]]=0,0,CODetails3[[#This Row],[Absolute difference in kt (1) 2]]/CODetails3[[#This Row],[Emissions in greenhouse gas (GHG) inventory (in kt) ]])</f>
        <v>1.916581511847933E-2</v>
      </c>
      <c r="J30" s="73" t="s">
        <v>98</v>
      </c>
    </row>
    <row r="31" spans="1:10" x14ac:dyDescent="0.35">
      <c r="A31" s="4" t="s">
        <v>31</v>
      </c>
      <c r="B31" s="3" t="s">
        <v>48</v>
      </c>
      <c r="C31" s="16">
        <v>50.823205780342562</v>
      </c>
      <c r="D31" s="27">
        <v>50.657742841259051</v>
      </c>
      <c r="E31" s="16">
        <f>CODetails3[[#This Row],[Emissions in greenhouse gas (GHG) inventory (in kt) ]]-CODetails3[[#This Row],[Emissions reported under NECR (in kt) ]]</f>
        <v>0.16546293908351117</v>
      </c>
      <c r="F31" s="17">
        <f>IF(CODetails3[[#This Row],[Absolute difference in kt (1) ]]=0,0,CODetails3[[#This Row],[Absolute difference in kt (1) ]]/CODetails3[[#This Row],[Emissions in greenhouse gas (GHG) inventory (in kt) ]])</f>
        <v>3.2556572640978316E-3</v>
      </c>
      <c r="G31" s="16">
        <v>50.657742841259051</v>
      </c>
      <c r="H31" s="16">
        <f>CODetails3[[#This Row],[Emissions in greenhouse gas (GHG) inventory (in kt) ]]-CODetails3[[#This Row],[Emissions reported in the UNECE Convention on Long-range Transboundary Air Pollution (CLRTAP) inventory (in kt)]]</f>
        <v>0.16546293908351117</v>
      </c>
      <c r="I31" s="17">
        <f>IF(CODetails3[[#This Row],[Absolute difference in kt (1) 2]]=0,0,CODetails3[[#This Row],[Absolute difference in kt (1) 2]]/CODetails3[[#This Row],[Emissions in greenhouse gas (GHG) inventory (in kt) ]])</f>
        <v>3.2556572640978316E-3</v>
      </c>
      <c r="J31" s="24" t="s">
        <v>96</v>
      </c>
    </row>
    <row r="32" spans="1:10" x14ac:dyDescent="0.35">
      <c r="A32" s="4" t="s">
        <v>32</v>
      </c>
      <c r="B32" s="3" t="s">
        <v>48</v>
      </c>
      <c r="C32" s="16">
        <v>0</v>
      </c>
      <c r="D32" s="27">
        <v>0</v>
      </c>
      <c r="E32" s="16">
        <f>CODetails3[[#This Row],[Emissions in greenhouse gas (GHG) inventory (in kt) ]]-CODetails3[[#This Row],[Emissions reported under NECR (in kt) ]]</f>
        <v>0</v>
      </c>
      <c r="F32" s="17">
        <f>IF(CODetails3[[#This Row],[Absolute difference in kt (1) ]]=0,0,CODetails3[[#This Row],[Absolute difference in kt (1) ]]/CODetails3[[#This Row],[Emissions in greenhouse gas (GHG) inventory (in kt) ]])</f>
        <v>0</v>
      </c>
      <c r="G32" s="16">
        <v>0</v>
      </c>
      <c r="H32" s="16">
        <f>CODetails3[[#This Row],[Emissions in greenhouse gas (GHG) inventory (in kt) ]]-CODetails3[[#This Row],[Emissions reported in the UNECE Convention on Long-range Transboundary Air Pollution (CLRTAP) inventory (in kt)]]</f>
        <v>0</v>
      </c>
      <c r="I32" s="17">
        <f>IF(CODetails3[[#This Row],[Absolute difference in kt (1) 2]]=0,0,CODetails3[[#This Row],[Absolute difference in kt (1) 2]]/CODetails3[[#This Row],[Emissions in greenhouse gas (GHG) inventory (in kt) ]])</f>
        <v>0</v>
      </c>
      <c r="J32" s="24"/>
    </row>
    <row r="33" spans="1:10" x14ac:dyDescent="0.35">
      <c r="A33" s="4" t="s">
        <v>33</v>
      </c>
      <c r="B33" s="3" t="s">
        <v>48</v>
      </c>
      <c r="C33" s="16">
        <v>0</v>
      </c>
      <c r="D33" s="27">
        <v>0</v>
      </c>
      <c r="E33" s="16">
        <f>CODetails3[[#This Row],[Emissions in greenhouse gas (GHG) inventory (in kt) ]]-CODetails3[[#This Row],[Emissions reported under NECR (in kt) ]]</f>
        <v>0</v>
      </c>
      <c r="F33" s="17">
        <f>IF(CODetails3[[#This Row],[Absolute difference in kt (1) ]]=0,0,CODetails3[[#This Row],[Absolute difference in kt (1) ]]/CODetails3[[#This Row],[Emissions in greenhouse gas (GHG) inventory (in kt) ]])</f>
        <v>0</v>
      </c>
      <c r="G33" s="16">
        <v>0</v>
      </c>
      <c r="H33" s="16">
        <f>CODetails3[[#This Row],[Emissions in greenhouse gas (GHG) inventory (in kt) ]]-CODetails3[[#This Row],[Emissions reported in the UNECE Convention on Long-range Transboundary Air Pollution (CLRTAP) inventory (in kt)]]</f>
        <v>0</v>
      </c>
      <c r="I33" s="17">
        <f>IF(CODetails3[[#This Row],[Absolute difference in kt (1) 2]]=0,0,CODetails3[[#This Row],[Absolute difference in kt (1) 2]]/CODetails3[[#This Row],[Emissions in greenhouse gas (GHG) inventory (in kt) ]])</f>
        <v>0</v>
      </c>
      <c r="J33" s="24"/>
    </row>
    <row r="34" spans="1:10" x14ac:dyDescent="0.35">
      <c r="A34" s="2" t="s">
        <v>11</v>
      </c>
      <c r="B34" s="3" t="s">
        <v>48</v>
      </c>
      <c r="C34" s="16">
        <v>7.5394518482760766</v>
      </c>
      <c r="D34" s="27">
        <v>11.251466935147949</v>
      </c>
      <c r="E34" s="16">
        <f>CODetails3[[#This Row],[Emissions in greenhouse gas (GHG) inventory (in kt) ]]-CODetails3[[#This Row],[Emissions reported under NECR (in kt) ]]</f>
        <v>-3.7120150868718724</v>
      </c>
      <c r="F34" s="17">
        <f>IF(CODetails3[[#This Row],[Absolute difference in kt (1) ]]=0,0,CODetails3[[#This Row],[Absolute difference in kt (1) ]]/CODetails3[[#This Row],[Emissions in greenhouse gas (GHG) inventory (in kt) ]])</f>
        <v>-0.49234548632612307</v>
      </c>
      <c r="G34" s="16">
        <v>11.251466935147949</v>
      </c>
      <c r="H34" s="16">
        <f>CODetails3[[#This Row],[Emissions in greenhouse gas (GHG) inventory (in kt) ]]-CODetails3[[#This Row],[Emissions reported in the UNECE Convention on Long-range Transboundary Air Pollution (CLRTAP) inventory (in kt)]]</f>
        <v>-3.7120150868718724</v>
      </c>
      <c r="I34" s="17">
        <f>IF(CODetails3[[#This Row],[Absolute difference in kt (1) 2]]=0,0,CODetails3[[#This Row],[Absolute difference in kt (1) 2]]/CODetails3[[#This Row],[Emissions in greenhouse gas (GHG) inventory (in kt) ]])</f>
        <v>-0.49234548632612307</v>
      </c>
      <c r="J34" s="24" t="s">
        <v>100</v>
      </c>
    </row>
    <row r="35" spans="1:10" x14ac:dyDescent="0.35">
      <c r="A35" s="4" t="s">
        <v>34</v>
      </c>
      <c r="B35" s="3" t="s">
        <v>48</v>
      </c>
      <c r="C35" s="16">
        <v>1.52690172843497</v>
      </c>
      <c r="D35" s="27">
        <v>1.52690172843497</v>
      </c>
      <c r="E35" s="16">
        <f>CODetails3[[#This Row],[Emissions in greenhouse gas (GHG) inventory (in kt) ]]-CODetails3[[#This Row],[Emissions reported under NECR (in kt) ]]</f>
        <v>0</v>
      </c>
      <c r="F35" s="17">
        <f>IF(CODetails3[[#This Row],[Absolute difference in kt (1) ]]=0,0,CODetails3[[#This Row],[Absolute difference in kt (1) ]]/CODetails3[[#This Row],[Emissions in greenhouse gas (GHG) inventory (in kt) ]])</f>
        <v>0</v>
      </c>
      <c r="G35" s="16">
        <v>1.52690172843497</v>
      </c>
      <c r="H35" s="16">
        <f>CODetails3[[#This Row],[Emissions in greenhouse gas (GHG) inventory (in kt) ]]-CODetails3[[#This Row],[Emissions reported in the UNECE Convention on Long-range Transboundary Air Pollution (CLRTAP) inventory (in kt)]]</f>
        <v>0</v>
      </c>
      <c r="I35" s="17">
        <f>IF(CODetails3[[#This Row],[Absolute difference in kt (1) 2]]=0,0,CODetails3[[#This Row],[Absolute difference in kt (1) 2]]/CODetails3[[#This Row],[Emissions in greenhouse gas (GHG) inventory (in kt) ]])</f>
        <v>0</v>
      </c>
      <c r="J35" s="24"/>
    </row>
    <row r="36" spans="1:10" x14ac:dyDescent="0.35">
      <c r="A36" s="4" t="s">
        <v>35</v>
      </c>
      <c r="B36" s="3" t="s">
        <v>48</v>
      </c>
      <c r="C36" s="16">
        <v>0</v>
      </c>
      <c r="D36" s="27">
        <v>0</v>
      </c>
      <c r="E36" s="16">
        <f>CODetails3[[#This Row],[Emissions in greenhouse gas (GHG) inventory (in kt) ]]-CODetails3[[#This Row],[Emissions reported under NECR (in kt) ]]</f>
        <v>0</v>
      </c>
      <c r="F36" s="17">
        <f>IF(CODetails3[[#This Row],[Absolute difference in kt (1) ]]=0,0,CODetails3[[#This Row],[Absolute difference in kt (1) ]]/CODetails3[[#This Row],[Emissions in greenhouse gas (GHG) inventory (in kt) ]])</f>
        <v>0</v>
      </c>
      <c r="G36" s="16">
        <v>0</v>
      </c>
      <c r="H36" s="16">
        <f>CODetails3[[#This Row],[Emissions in greenhouse gas (GHG) inventory (in kt) ]]-CODetails3[[#This Row],[Emissions reported in the UNECE Convention on Long-range Transboundary Air Pollution (CLRTAP) inventory (in kt)]]</f>
        <v>0</v>
      </c>
      <c r="I36" s="17">
        <f>IF(CODetails3[[#This Row],[Absolute difference in kt (1) 2]]=0,0,CODetails3[[#This Row],[Absolute difference in kt (1) 2]]/CODetails3[[#This Row],[Emissions in greenhouse gas (GHG) inventory (in kt) ]])</f>
        <v>0</v>
      </c>
      <c r="J36" s="24"/>
    </row>
    <row r="37" spans="1:10" ht="29" x14ac:dyDescent="0.35">
      <c r="A37" s="4" t="s">
        <v>36</v>
      </c>
      <c r="B37" s="3" t="s">
        <v>48</v>
      </c>
      <c r="C37" s="16">
        <v>5.9332592230376591</v>
      </c>
      <c r="D37" s="27">
        <v>8.1929207753578144</v>
      </c>
      <c r="E37" s="16">
        <f>CODetails3[[#This Row],[Emissions in greenhouse gas (GHG) inventory (in kt) ]]-CODetails3[[#This Row],[Emissions reported under NECR (in kt) ]]</f>
        <v>-2.2596615523201553</v>
      </c>
      <c r="F37" s="17">
        <f>IF(CODetails3[[#This Row],[Absolute difference in kt (1) ]]=0,0,CODetails3[[#This Row],[Absolute difference in kt (1) ]]/CODetails3[[#This Row],[Emissions in greenhouse gas (GHG) inventory (in kt) ]])</f>
        <v>-0.38084659162477535</v>
      </c>
      <c r="G37" s="16">
        <v>8.1929207753578144</v>
      </c>
      <c r="H37" s="16">
        <f>CODetails3[[#This Row],[Emissions in greenhouse gas (GHG) inventory (in kt) ]]-CODetails3[[#This Row],[Emissions reported in the UNECE Convention on Long-range Transboundary Air Pollution (CLRTAP) inventory (in kt)]]</f>
        <v>-2.2596615523201553</v>
      </c>
      <c r="I37" s="17">
        <f>IF(CODetails3[[#This Row],[Absolute difference in kt (1) 2]]=0,0,CODetails3[[#This Row],[Absolute difference in kt (1) 2]]/CODetails3[[#This Row],[Emissions in greenhouse gas (GHG) inventory (in kt) ]])</f>
        <v>-0.38084659162477535</v>
      </c>
      <c r="J37" s="30" t="s">
        <v>99</v>
      </c>
    </row>
    <row r="38" spans="1:10" x14ac:dyDescent="0.35">
      <c r="A38" s="4" t="s">
        <v>37</v>
      </c>
      <c r="B38" s="3" t="s">
        <v>48</v>
      </c>
      <c r="C38" s="16">
        <v>7.9290896803448155E-2</v>
      </c>
      <c r="D38" s="27">
        <v>7.9290896803448155E-2</v>
      </c>
      <c r="E38" s="16">
        <f>CODetails3[[#This Row],[Emissions in greenhouse gas (GHG) inventory (in kt) ]]-CODetails3[[#This Row],[Emissions reported under NECR (in kt) ]]</f>
        <v>0</v>
      </c>
      <c r="F38" s="17">
        <f>IF(CODetails3[[#This Row],[Absolute difference in kt (1) ]]=0,0,CODetails3[[#This Row],[Absolute difference in kt (1) ]]/CODetails3[[#This Row],[Emissions in greenhouse gas (GHG) inventory (in kt) ]])</f>
        <v>0</v>
      </c>
      <c r="G38" s="16">
        <v>7.9290896803448155E-2</v>
      </c>
      <c r="H38" s="16">
        <f>CODetails3[[#This Row],[Emissions in greenhouse gas (GHG) inventory (in kt) ]]-CODetails3[[#This Row],[Emissions reported in the UNECE Convention on Long-range Transboundary Air Pollution (CLRTAP) inventory (in kt)]]</f>
        <v>0</v>
      </c>
      <c r="I38" s="17">
        <f>IF(CODetails3[[#This Row],[Absolute difference in kt (1) 2]]=0,0,CODetails3[[#This Row],[Absolute difference in kt (1) 2]]/CODetails3[[#This Row],[Emissions in greenhouse gas (GHG) inventory (in kt) ]])</f>
        <v>0</v>
      </c>
      <c r="J38" s="24"/>
    </row>
    <row r="39" spans="1:10" x14ac:dyDescent="0.35">
      <c r="A39" s="4" t="s">
        <v>38</v>
      </c>
      <c r="B39" s="3" t="s">
        <v>48</v>
      </c>
      <c r="C39" s="16">
        <v>0</v>
      </c>
      <c r="D39" s="27">
        <v>1.4523535345517153</v>
      </c>
      <c r="E39" s="16">
        <f>CODetails3[[#This Row],[Emissions in greenhouse gas (GHG) inventory (in kt) ]]-CODetails3[[#This Row],[Emissions reported under NECR (in kt) ]]</f>
        <v>-1.4523535345517153</v>
      </c>
      <c r="F39" s="17" t="s">
        <v>108</v>
      </c>
      <c r="G39" s="16">
        <v>1.4523535345517153</v>
      </c>
      <c r="H39" s="16">
        <f>CODetails3[[#This Row],[Emissions in greenhouse gas (GHG) inventory (in kt) ]]-CODetails3[[#This Row],[Emissions reported in the UNECE Convention on Long-range Transboundary Air Pollution (CLRTAP) inventory (in kt)]]</f>
        <v>-1.4523535345517153</v>
      </c>
      <c r="I39" s="17" t="s">
        <v>108</v>
      </c>
      <c r="J39" s="24" t="s">
        <v>58</v>
      </c>
    </row>
    <row r="40" spans="1:10" ht="29" x14ac:dyDescent="0.35">
      <c r="A40" s="7" t="s">
        <v>12</v>
      </c>
      <c r="B40" s="3" t="s">
        <v>48</v>
      </c>
      <c r="C40" s="16">
        <v>0</v>
      </c>
      <c r="D40" s="28">
        <v>1.6018205326795385</v>
      </c>
      <c r="E40" s="18">
        <f>CODetails3[[#This Row],[Emissions in greenhouse gas (GHG) inventory (in kt) ]]-CODetails3[[#This Row],[Emissions reported under NECR (in kt) ]]</f>
        <v>-1.6018205326795385</v>
      </c>
      <c r="F40" s="17" t="s">
        <v>108</v>
      </c>
      <c r="G40" s="18">
        <v>1.6018205326795385</v>
      </c>
      <c r="H40" s="18">
        <f>CODetails3[[#This Row],[Emissions in greenhouse gas (GHG) inventory (in kt) ]]-CODetails3[[#This Row],[Emissions reported in the UNECE Convention on Long-range Transboundary Air Pollution (CLRTAP) inventory (in kt)]]</f>
        <v>-1.6018205326795385</v>
      </c>
      <c r="I40" s="17" t="s">
        <v>108</v>
      </c>
      <c r="J40" s="73" t="s">
        <v>98</v>
      </c>
    </row>
    <row r="42" spans="1:10" x14ac:dyDescent="0.35">
      <c r="A42" s="1" t="s">
        <v>0</v>
      </c>
    </row>
    <row r="43" spans="1:10" x14ac:dyDescent="0.35">
      <c r="A43" s="1" t="s">
        <v>1</v>
      </c>
    </row>
    <row r="44" spans="1:10" x14ac:dyDescent="0.35">
      <c r="A44" s="1" t="s">
        <v>2</v>
      </c>
    </row>
  </sheetData>
  <mergeCells count="1">
    <mergeCell ref="A2:I4"/>
  </mergeCell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0 3 8 b 5 b 4 4 - 3 2 c b - 4 8 2 c - 8 7 3 f - 2 d 1 5 b d a 8 c 8 8 e "   x m l n s = " h t t p : / / s c h e m a s . m i c r o s o f t . c o m / D a t a M a s h u p " > A A A A A I A E A A B Q S w M E F A A C A A g A t X B m X A Q v h F K n A A A A 9 w A A A B I A H A B D b 2 5 m a W c v U G F j a 2 F n Z S 5 4 b W w g o h g A K K A U A A A A A A A A A A A A A A A A A A A A A A A A A A A A h Y 9 N D o I w G E S v Q r q n P 2 A M I R 8 l 0 Y U b S U x M j N u m V m i E Y m i x 3 M 2 F R / I K Y h R 1 5 3 L e v M X M / X q D f G j q 4 K I 6 q 1 u T I Y Y p C p S R 7 U G b M k O 9 O 4 Y J y j l s h D y J U g W j b G w 6 2 E O G K u f O K S H e e + x j 3 H Y l i S h l Z F + s t 7 J S j U A f W f + X Q 2 2 s E 0 Y q x G H 3 G s M j z G Z z z B I a Y w p k o l B o 8 z W i c f C z / Y G w 7 G v X d 4 o r E 6 4 W Q K Y I 5 H 2 C P w B Q S w M E F A A C A A g A t X B m 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V w Z l z K E w V z d w E A A M U C A A A T A B w A R m 9 y b X V s Y X M v U 2 V j d G l v b j E u b S C i G A A o o B Q A A A A A A A A A A A A A A A A A A A A A A A A A A A B 1 k l 1 r w j A U h q 8 n + B 9 C d 6 N Q i u 0 2 k U k v S v 2 8 E V 3 d x b C j x P Z M A 2 k i y a k o 4 n 9 f a h V l u t w k n C f v e z 4 S D S k y K U h U 7 W 6 3 X q v X 9 J o q y E g w S 0 I p N N M I I t 0 n P Y q U + I Q D 1 m v E r E g W K g U T C f X W 6 c m 0 y E F g Y 8 A 4 O E Z m N K g b 1 u Q 9 F h S Y 9 x p 3 k u F o O I 7 d R L A s D m b k x j r + k y k z m R J Z Y N J q t 1 6 8 d u J 6 X s f B H V p N e 9 E D z n K G o H z r y b K N C y 9 y o X 2 3 Z Z O + S G X G x M p 3 v T f P J r N C I k S 4 5 + B f j 8 5 E C v h u 2 l U L z 9 Z U y d y w j I y A Z q C 0 Z f q Z 0 6 W 5 e C b n e K P q 1 i a L c z z g P E o p p 0 r 7 q I p b y 3 B N x c o 4 z v c b u N r N F R X 6 R 6 q 8 q r i E u v E g v 3 0 4 W J P B R y g z M O 2 h u U Y Q d n i 0 y c E a T 8 P w I Z h K z t M K j A W 2 X 5 3 S / k S i t V R Y 4 g n N 7 3 W f g m E P d K r Y p n z 9 O 9 7 P m d Y G f A F V 9 9 4 X q i 8 6 U e R L U F X e 0 7 g e 1 x S Y r 7 Z l u P + n 4 p P y r t x j s 1 5 j 4 u G M u 7 9 Q S w E C L Q A U A A I A C A C 1 c G Z c B C + E U q c A A A D 3 A A A A E g A A A A A A A A A A A A A A A A A A A A A A Q 2 9 u Z m l n L 1 B h Y 2 t h Z 2 U u e G 1 s U E s B A i 0 A F A A C A A g A t X B m X A / K 6 a u k A A A A 6 Q A A A B M A A A A A A A A A A A A A A A A A 8 w A A A F t D b 2 5 0 Z W 5 0 X 1 R 5 c G V z X S 5 4 b W x Q S w E C L Q A U A A I A C A C 1 c G Z c y h M F c 3 c B A A D F A g A A E w A A A A A A A A A A A A A A A A D k A Q A A R m 9 y b X V s Y X M v U 2 V j d G l v b j E u b V B L B Q Y A A A A A A w A D A M I A A A C o 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B E A A A A A A A A N 8 P 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B U V 9 D b 2 5 z a X N 0 Z W 5 j e V 9 E Y X R h P C 9 J d G V t U G F 0 a D 4 8 L 0 l 0 Z W 1 M b 2 N h d G l v b j 4 8 U 3 R h Y m x l R W 5 0 c m l l c z 4 8 R W 5 0 c n k g V H l w Z T 0 i S X N Q c m l 2 Y X R l I i B W Y W x 1 Z T 0 i b D A i I C 8 + P E V u d H J 5 I F R 5 c G U 9 I k Z p b G x F b m F i b G V k I i B W Y W x 1 Z T 0 i b D A i I C 8 + P E V u d H J 5 I F R 5 c G U 9 I k 5 h d m l n Y X R p b 2 5 T d G V w T m F t Z S I g V m F s d W U 9 I n N O Y X Z p Z 2 F 0 a W 9 u I i A v P j x F b n R y e S B U e X B l P S J O Y W 1 l V X B k Y X R l Z E F m d G V y R m l s b C I g V m F s d W U 9 I m w w I i A v P j x F b n R y e S B U e X B l P S J G a W x s Z W R D b 2 1 w b G V 0 Z V J l c 3 V s d F R v V 2 9 y a 3 N o Z W V 0 I i B W Y W x 1 Z T 0 i b D E i I C 8 + P E V u d H J 5 I F R 5 c G U 9 I l J l c 3 V s d F R 5 c G U i I F Z h b H V l P S J z V G F i b G U i I C 8 + P E V u d H J 5 I F R 5 c G U 9 I l F 1 Z X J 5 S U Q i I F Z h b H V l P S J z O W I 0 N z d m Z m Y t Y W M 4 M i 0 0 N z h k L T l k Y W Y t O D A 0 O W Z h N G Z j Y z c x I i A v P j x F b n R y e S B U e X B l P S J G a W x s Q 2 9 s d W 1 u V H l w Z X M i I F Z h b H V l P S J z Q m d Z R E J n W U R C U U 1 E Q m c 9 P S I g L z 4 8 R W 5 0 c n k g V H l w Z T 0 i Q n V m Z m V y T m V 4 d F J l Z n J l c 2 g i I F Z h b H V l P S J s M S I g L z 4 8 R W 5 0 c n k g V H l w Z T 0 i U m V j b 3 Z l c n l U Y X J n Z X R D b 2 x 1 b W 4 i I F Z h b H V l P S J s M S I g L z 4 8 R W 5 0 c n k g V H l w Z T 0 i U m V j b 3 Z l c n l U Y X J n Z X R T a G V l d C I g V m F s d W U 9 I n N T a G V l d D I i I C 8 + P E V u d H J 5 I F R 5 c G U 9 I l J l Y 2 9 2 Z X J 5 V G F y Z 2 V 0 U m 9 3 I i B W Y W x 1 Z T 0 i b D E i I C 8 + P E V u d H J 5 I F R 5 c G U 9 I k Z p b G x M Y X N 0 V X B k Y X R l Z C I g V m F s d W U 9 I m Q y M D I 2 L T A z L T A 2 V D E y O j M x O j I 4 L j U w M D A 2 N D V a I i A v P j x F b n R y e S B U e X B l P S J G a W x s V G 9 E Y X R h T W 9 k Z W x F b m F i b G V k I i B W Y W x 1 Z T 0 i b D A i I C 8 + P E V u d H J 5 I F R 5 c G U 9 I k Z p b G x P Y m p l Y 3 R U e X B l I i B W Y W x 1 Z T 0 i c 0 N v b m 5 l Y 3 R p b 2 5 P b m x 5 I i A v P j x F b n R y e S B U e X B l P S J G a W x s R X J y b 3 J D b 3 V u d C I g V m F s d W U 9 I m w w I i A v P j x F b n R y e S B U e X B l P S J G a W x s R X J y b 3 J D b 2 R l I i B W Y W x 1 Z T 0 i c 1 V u a 2 5 v d 2 4 i I C 8 + P E V u d H J 5 I F R 5 c G U 9 I k Z p b G x D b 2 x 1 b W 5 O Y W 1 l c y I g V m F s d W U 9 I n N b J n F 1 b 3 Q 7 T k Z S Q 2 9 k Z S Z x d W 9 0 O y w m c X V v d D t J U E N D Q 2 9 k Z S Z x d W 9 0 O y w m c X V v d D t Q b 2 x s Y 2 9 k Z S Z x d W 9 0 O y w m c X V v d D t T a G 9 y d F B v b G x O Y W 1 l J n F 1 b 3 Q 7 L C Z x d W 9 0 O 1 V u a X R E Z X N j c m l w d G l v b i Z x d W 9 0 O y w m c X V v d D t F b W l z c 2 l v b l l l Y X I m c X V v d D s s J n F 1 b 3 Q 7 R W 1 p c 3 N p b 2 5 z J n F 1 b 3 Q 7 L C Z x d W 9 0 O 1 N v d X J j Z W N v Z G U m c X V v d D s s J n F 1 b 3 Q 7 Q W N 0 a X Z p d H l j b 2 R l J n F 1 b 3 Q 7 L C Z x d W 9 0 O 1 N v d X J j Z U 5 h b W U m c X V v d D t d I i A v P j x F b n R y e S B U e X B l P S J G a W x s Q 2 9 1 b n Q i I F Z h b H V l P S J s M j U 2 O S I g L z 4 8 R W 5 0 c n k g V H l w Z T 0 i R m l s b F N 0 Y X R 1 c y I g V m F s d W U 9 I n N D b 2 1 w b G V 0 Z S I g L z 4 8 R W 5 0 c n k g V H l w Z T 0 i Q W R k Z W R U b 0 R h d G F N b 2 R l b C I g V m F s d W U 9 I m w w I i A v P j x F b n R y e S B U e X B l P S J S Z W x h d G l v b n N o a X B J b m Z v Q 2 9 u d G F p b m V y I i B W Y W x 1 Z T 0 i c 3 s m c X V v d D t j b 2 x 1 b W 5 D b 3 V u d C Z x d W 9 0 O z o x M C w m c X V v d D t r Z X l D b 2 x 1 b W 5 O Y W 1 l c y Z x d W 9 0 O z p b X S w m c X V v d D t x d W V y e V J l b G F 0 a W 9 u c 2 h p c H M m c X V v d D s 6 W 1 0 s J n F 1 b 3 Q 7 Y 2 9 s d W 1 u S W R l b n R p d G l l c y Z x d W 9 0 O z p b J n F 1 b 3 Q 7 U 2 V j d G l v b j E v Q V F f Q 2 9 u c 2 l z d G V u Y 3 l f R G F 0 Y S 9 B d X R v U m V t b 3 Z l Z E N v b H V t b n M x L n t O R l J D b 2 R l L D B 9 J n F 1 b 3 Q 7 L C Z x d W 9 0 O 1 N l Y 3 R p b 2 4 x L 0 F R X 0 N v b n N p c 3 R l b m N 5 X 0 R h d G E v Q X V 0 b 1 J l b W 9 2 Z W R D b 2 x 1 b W 5 z M S 5 7 S V B D Q 0 N v Z G U s M X 0 m c X V v d D s s J n F 1 b 3 Q 7 U 2 V j d G l v b j E v Q V F f Q 2 9 u c 2 l z d G V u Y 3 l f R G F 0 Y S 9 B d X R v U m V t b 3 Z l Z E N v b H V t b n M x L n t Q b 2 x s Y 2 9 k Z S w y f S Z x d W 9 0 O y w m c X V v d D t T Z W N 0 a W 9 u M S 9 B U V 9 D b 2 5 z a X N 0 Z W 5 j e V 9 E Y X R h L 0 F 1 d G 9 S Z W 1 v d m V k Q 2 9 s d W 1 u c z E u e 1 N o b 3 J 0 U G 9 s b E 5 h b W U s M 3 0 m c X V v d D s s J n F 1 b 3 Q 7 U 2 V j d G l v b j E v Q V F f Q 2 9 u c 2 l z d G V u Y 3 l f R G F 0 Y S 9 B d X R v U m V t b 3 Z l Z E N v b H V t b n M x L n t V b m l 0 R G V z Y 3 J p c H R p b 2 4 s N H 0 m c X V v d D s s J n F 1 b 3 Q 7 U 2 V j d G l v b j E v Q V F f Q 2 9 u c 2 l z d G V u Y 3 l f R G F 0 Y S 9 B d X R v U m V t b 3 Z l Z E N v b H V t b n M x L n t F b W l z c 2 l v b l l l Y X I s N X 0 m c X V v d D s s J n F 1 b 3 Q 7 U 2 V j d G l v b j E v Q V F f Q 2 9 u c 2 l z d G V u Y 3 l f R G F 0 Y S 9 B d X R v U m V t b 3 Z l Z E N v b H V t b n M x L n t F b W l z c 2 l v b n M s N n 0 m c X V v d D s s J n F 1 b 3 Q 7 U 2 V j d G l v b j E v Q V F f Q 2 9 u c 2 l z d G V u Y 3 l f R G F 0 Y S 9 B d X R v U m V t b 3 Z l Z E N v b H V t b n M x L n t T b 3 V y Y 2 V j b 2 R l L D d 9 J n F 1 b 3 Q 7 L C Z x d W 9 0 O 1 N l Y 3 R p b 2 4 x L 0 F R X 0 N v b n N p c 3 R l b m N 5 X 0 R h d G E v Q X V 0 b 1 J l b W 9 2 Z W R D b 2 x 1 b W 5 z M S 5 7 Q W N 0 a X Z p d H l j b 2 R l L D h 9 J n F 1 b 3 Q 7 L C Z x d W 9 0 O 1 N l Y 3 R p b 2 4 x L 0 F R X 0 N v b n N p c 3 R l b m N 5 X 0 R h d G E v Q X V 0 b 1 J l b W 9 2 Z W R D b 2 x 1 b W 5 z M S 5 7 U 2 9 1 c m N l T m F t Z S w 5 f S Z x d W 9 0 O 1 0 s J n F 1 b 3 Q 7 Q 2 9 s d W 1 u Q 2 9 1 b n Q m c X V v d D s 6 M T A s J n F 1 b 3 Q 7 S 2 V 5 Q 2 9 s d W 1 u T m F t Z X M m c X V v d D s 6 W 1 0 s J n F 1 b 3 Q 7 Q 2 9 s d W 1 u S W R l b n R p d G l l c y Z x d W 9 0 O z p b J n F 1 b 3 Q 7 U 2 V j d G l v b j E v Q V F f Q 2 9 u c 2 l z d G V u Y 3 l f R G F 0 Y S 9 B d X R v U m V t b 3 Z l Z E N v b H V t b n M x L n t O R l J D b 2 R l L D B 9 J n F 1 b 3 Q 7 L C Z x d W 9 0 O 1 N l Y 3 R p b 2 4 x L 0 F R X 0 N v b n N p c 3 R l b m N 5 X 0 R h d G E v Q X V 0 b 1 J l b W 9 2 Z W R D b 2 x 1 b W 5 z M S 5 7 S V B D Q 0 N v Z G U s M X 0 m c X V v d D s s J n F 1 b 3 Q 7 U 2 V j d G l v b j E v Q V F f Q 2 9 u c 2 l z d G V u Y 3 l f R G F 0 Y S 9 B d X R v U m V t b 3 Z l Z E N v b H V t b n M x L n t Q b 2 x s Y 2 9 k Z S w y f S Z x d W 9 0 O y w m c X V v d D t T Z W N 0 a W 9 u M S 9 B U V 9 D b 2 5 z a X N 0 Z W 5 j e V 9 E Y X R h L 0 F 1 d G 9 S Z W 1 v d m V k Q 2 9 s d W 1 u c z E u e 1 N o b 3 J 0 U G 9 s b E 5 h b W U s M 3 0 m c X V v d D s s J n F 1 b 3 Q 7 U 2 V j d G l v b j E v Q V F f Q 2 9 u c 2 l z d G V u Y 3 l f R G F 0 Y S 9 B d X R v U m V t b 3 Z l Z E N v b H V t b n M x L n t V b m l 0 R G V z Y 3 J p c H R p b 2 4 s N H 0 m c X V v d D s s J n F 1 b 3 Q 7 U 2 V j d G l v b j E v Q V F f Q 2 9 u c 2 l z d G V u Y 3 l f R G F 0 Y S 9 B d X R v U m V t b 3 Z l Z E N v b H V t b n M x L n t F b W l z c 2 l v b l l l Y X I s N X 0 m c X V v d D s s J n F 1 b 3 Q 7 U 2 V j d G l v b j E v Q V F f Q 2 9 u c 2 l z d G V u Y 3 l f R G F 0 Y S 9 B d X R v U m V t b 3 Z l Z E N v b H V t b n M x L n t F b W l z c 2 l v b n M s N n 0 m c X V v d D s s J n F 1 b 3 Q 7 U 2 V j d G l v b j E v Q V F f Q 2 9 u c 2 l z d G V u Y 3 l f R G F 0 Y S 9 B d X R v U m V t b 3 Z l Z E N v b H V t b n M x L n t T b 3 V y Y 2 V j b 2 R l L D d 9 J n F 1 b 3 Q 7 L C Z x d W 9 0 O 1 N l Y 3 R p b 2 4 x L 0 F R X 0 N v b n N p c 3 R l b m N 5 X 0 R h d G E v Q X V 0 b 1 J l b W 9 2 Z W R D b 2 x 1 b W 5 z M S 5 7 Q W N 0 a X Z p d H l j b 2 R l L D h 9 J n F 1 b 3 Q 7 L C Z x d W 9 0 O 1 N l Y 3 R p b 2 4 x L 0 F R X 0 N v b n N p c 3 R l b m N 5 X 0 R h d G E v Q X V 0 b 1 J l b W 9 2 Z W R D b 2 x 1 b W 5 z M S 5 7 U 2 9 1 c m N l T m F t Z S w 5 f S Z x d W 9 0 O 1 0 s J n F 1 b 3 Q 7 U m V s Y X R p b 2 5 z a G l w S W 5 m b y Z x d W 9 0 O z p b X X 0 i I C 8 + P C 9 T d G F i b G V F b n R y a W V z P j w v S X R l b T 4 8 S X R l b T 4 8 S X R l b U x v Y 2 F 0 a W 9 u P j x J d G V t V H l w Z T 5 G b 3 J t d W x h P C 9 J d G V t V H l w Z T 4 8 S X R l b V B h d G g + U 2 V j d G l v b j E v Q V F f Q 2 9 u c 2 l z d G V u Y 3 l f R G F 0 Y S 9 T b 3 V y Y 2 U 8 L 0 l 0 Z W 1 Q Y X R o P j w v S X R l b U x v Y 2 F 0 a W 9 u P j x T d G F i b G V F b n R y a W V z I C 8 + P C 9 J d G V t P j x J d G V t P j x J d G V t T G 9 j Y X R p b 2 4 + P E l 0 Z W 1 U e X B l P k Z v c m 1 1 b G E 8 L 0 l 0 Z W 1 U e X B l P j x J d G V t U G F 0 a D 5 T Z W N 0 a W 9 u M S 9 B U V 9 D b 2 5 z a X N 0 Z W 5 j e V 9 E Y X R h L 1 B y b 2 1 v d G V k J T I w S G V h Z G V y c z w v S X R l b V B h d G g + P C 9 J d G V t T G 9 j Y X R p b 2 4 + P F N 0 Y W J s Z U V u d H J p Z X M g L z 4 8 L 0 l 0 Z W 0 + P E l 0 Z W 0 + P E l 0 Z W 1 M b 2 N h d G l v b j 4 8 S X R l b V R 5 c G U + R m 9 y b X V s Y T w v S X R l b V R 5 c G U + P E l 0 Z W 1 Q Y X R o P l N l Y 3 R p b 2 4 x L 0 F R X 0 N v b n N p c 3 R l b m N 5 X 0 R h d G E v Q 2 h h b m d l Z C U y M F R 5 c G U 8 L 0 l 0 Z W 1 Q Y X R o P j w v S X R l b U x v Y 2 F 0 a W 9 u P j x T d G F i b G V F b n R y a W V z I C 8 + P C 9 J d G V t P j w v S X R l b X M + P C 9 M b 2 N h b F B h Y 2 t h Z 2 V N Z X R h Z G F 0 Y U Z p b G U + F g A A A F B L B Q Y A A A A A A A A A A A A A A A A A A A A A A A A m A Q A A A Q A A A N C M n d 8 B F d E R j H o A w E / C l + s B A A A A M P e 1 6 M z e M k 6 l A 0 g k d X 4 G q g A A A A A C A A A A A A A Q Z g A A A A E A A C A A A A A S i t x 0 h w H R L R Q Z y x 0 0 H s + X 3 a 1 g b V w T A P q + t Q g f b N t r 4 Q A A A A A O g A A A A A I A A C A A A A B 6 4 i D 5 m + b o U L / F 8 D i p q D z h 1 a S l 7 j T W r O X k j 8 D H 8 6 o B + F A A A A A X s m 7 h + 8 H V Q 4 c 1 2 D V G 9 + 7 2 1 w E C g T p 8 m y q B M h r H X l h F x m K g g t y 2 0 9 u D B g F q R o a + L p I 2 3 6 T I R z Y y x 8 V J m o P w Z v 0 T b l W J K c S G c Q X Q j e e w D Q N C K k A A A A D U G 3 f 4 e O p 1 6 Z G i u L 6 u C O A v t K l c J H r N B B x 5 b G / 0 r 7 Y 3 r s T J K P U M H C M b 6 j c 8 f h 1 I f o S V u S 2 N N y J + 5 s P Q x 5 / 4 0 C J b < / D a t a M a s h u p > 
</file>

<file path=customXml/item2.xml><?xml version="1.0" encoding="utf-8"?>
<ct:contentTypeSchema xmlns:ct="http://schemas.microsoft.com/office/2006/metadata/contentType" xmlns:ma="http://schemas.microsoft.com/office/2006/metadata/properties/metaAttributes" ct:_="" ma:_="" ma:contentTypeName="Document" ma:contentTypeID="0x0101001ED5EAB1B573284498C84626FBC4DD24" ma:contentTypeVersion="3" ma:contentTypeDescription="Create a new document." ma:contentTypeScope="" ma:versionID="738f434e9bb7ee6f04dab4648e9e9ef7">
  <xsd:schema xmlns:xsd="http://www.w3.org/2001/XMLSchema" xmlns:xs="http://www.w3.org/2001/XMLSchema" xmlns:p="http://schemas.microsoft.com/office/2006/metadata/properties" xmlns:ns2="b2a5ec75-9137-4ac6-841b-1bbd24811ff1" targetNamespace="http://schemas.microsoft.com/office/2006/metadata/properties" ma:root="true" ma:fieldsID="8db6c64e6ecc04855fc248368e60a916" ns2:_="">
    <xsd:import namespace="b2a5ec75-9137-4ac6-841b-1bbd24811ff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a5ec75-9137-4ac6-841b-1bbd24811f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1FCBCF-59DD-4D6F-B699-950CFDA0E2D6}">
  <ds:schemaRefs>
    <ds:schemaRef ds:uri="http://schemas.microsoft.com/DataMashup"/>
  </ds:schemaRefs>
</ds:datastoreItem>
</file>

<file path=customXml/itemProps2.xml><?xml version="1.0" encoding="utf-8"?>
<ds:datastoreItem xmlns:ds="http://schemas.openxmlformats.org/officeDocument/2006/customXml" ds:itemID="{E6565F52-6481-4FE4-8B48-B38A837772DB}"/>
</file>

<file path=customXml/itemProps3.xml><?xml version="1.0" encoding="utf-8"?>
<ds:datastoreItem xmlns:ds="http://schemas.openxmlformats.org/officeDocument/2006/customXml" ds:itemID="{340650F3-E998-439E-B320-8DE33F078A10}"/>
</file>

<file path=customXml/itemProps4.xml><?xml version="1.0" encoding="utf-8"?>
<ds:datastoreItem xmlns:ds="http://schemas.openxmlformats.org/officeDocument/2006/customXml" ds:itemID="{41866586-3729-441C-98EE-124BEAFFAF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QA</vt:lpstr>
      <vt:lpstr>SO2</vt:lpstr>
      <vt:lpstr>CO</vt:lpstr>
      <vt:lpstr>NOx</vt:lpstr>
      <vt:lpstr>NMVOC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Katrina Young</dc:creator>
  <cp:lastModifiedBy>Richmond, Ben</cp:lastModifiedBy>
  <dcterms:created xsi:type="dcterms:W3CDTF">2014-06-18T14:21:33Z</dcterms:created>
  <dcterms:modified xsi:type="dcterms:W3CDTF">2026-03-06T14:17:47Z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0x0101001ED5EAB1B573284498C84626FBC4DD24</vt:lpwstr>
  </property>
</Properties>
</file>